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ropbox\Javna_nabava\2025\"/>
    </mc:Choice>
  </mc:AlternateContent>
  <xr:revisionPtr revIDLastSave="0" documentId="13_ncr:1_{A646EC46-8DB9-4917-902B-1EA8EE898AB3}" xr6:coauthVersionLast="47" xr6:coauthVersionMax="47" xr10:uidLastSave="{00000000-0000-0000-0000-000000000000}"/>
  <bookViews>
    <workbookView xWindow="-120" yWindow="-120" windowWidth="29040" windowHeight="15720" xr2:uid="{ECECCA09-0FE8-4301-ADF3-4B01AB008512}"/>
  </bookViews>
  <sheets>
    <sheet name="2025" sheetId="1" r:id="rId1"/>
    <sheet name="List1" sheetId="2" r:id="rId2"/>
    <sheet name="Bez registra iz EOJN" sheetId="3" r:id="rId3"/>
    <sheet name="List3" sheetId="4" r:id="rId4"/>
  </sheets>
  <definedNames>
    <definedName name="_xlnm._FilterDatabase" localSheetId="0" hidden="1">'2025'!$A$1:$L$429</definedName>
    <definedName name="_xlnm._FilterDatabase" localSheetId="2" hidden="1">'Bez registra iz EOJN'!$A$1:$L$405</definedName>
    <definedName name="_xlnm.Print_Area" localSheetId="0">Tablica46[[#All],[Broj narudžbenice]:[Iznos ukupno (s PDV-om):]]</definedName>
    <definedName name="_xlnm.Print_Area" localSheetId="2">Tablica463[[#All],[Broj narudžbenice]:[Iznos ukupno (s PDV-om):]]</definedName>
  </definedNames>
  <calcPr calcId="191029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4" l="1"/>
  <c r="B19" i="4"/>
  <c r="B21" i="4" l="1"/>
  <c r="C21" i="4"/>
  <c r="N406" i="3" l="1"/>
  <c r="I405" i="3"/>
  <c r="I404" i="3"/>
  <c r="I403" i="3"/>
  <c r="I402" i="3"/>
  <c r="I401" i="3"/>
  <c r="I400" i="3"/>
  <c r="I399" i="3"/>
  <c r="I398" i="3"/>
  <c r="I395" i="3"/>
  <c r="I394" i="3"/>
  <c r="I393" i="3"/>
  <c r="I392" i="3"/>
  <c r="I391" i="3"/>
  <c r="I390" i="3"/>
  <c r="I389" i="3"/>
  <c r="I388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4" i="3"/>
  <c r="I363" i="3"/>
  <c r="I362" i="3"/>
  <c r="I361" i="3"/>
  <c r="I360" i="3"/>
  <c r="I358" i="3"/>
  <c r="I357" i="3"/>
  <c r="I356" i="3"/>
  <c r="I355" i="3"/>
  <c r="I354" i="3"/>
  <c r="I353" i="3"/>
  <c r="I352" i="3"/>
  <c r="I351" i="3"/>
  <c r="I350" i="3"/>
  <c r="I349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2" i="3"/>
  <c r="I291" i="3"/>
  <c r="I290" i="3"/>
  <c r="I289" i="3"/>
  <c r="I288" i="3"/>
  <c r="I287" i="3"/>
  <c r="I286" i="3"/>
  <c r="I285" i="3"/>
  <c r="I284" i="3"/>
  <c r="I283" i="3"/>
  <c r="G282" i="3"/>
  <c r="I282" i="3" s="1"/>
  <c r="I281" i="3"/>
  <c r="I280" i="3"/>
  <c r="I279" i="3"/>
  <c r="I278" i="3"/>
  <c r="I277" i="3"/>
  <c r="I276" i="3"/>
  <c r="I275" i="3"/>
  <c r="I274" i="3"/>
  <c r="I273" i="3"/>
  <c r="I272" i="3"/>
  <c r="I271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G243" i="3"/>
  <c r="I243" i="3" s="1"/>
  <c r="I242" i="3"/>
  <c r="I241" i="3"/>
  <c r="I240" i="3"/>
  <c r="I239" i="3"/>
  <c r="I238" i="3"/>
  <c r="I237" i="3"/>
  <c r="I236" i="3"/>
  <c r="I235" i="3"/>
  <c r="I234" i="3"/>
  <c r="I233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G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G123" i="3"/>
  <c r="I123" i="3" s="1"/>
  <c r="I121" i="3"/>
  <c r="I120" i="3"/>
  <c r="I119" i="3"/>
  <c r="I118" i="3"/>
  <c r="G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G71" i="3"/>
  <c r="I71" i="3" s="1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G2" i="3"/>
  <c r="G258" i="1"/>
  <c r="G406" i="3" l="1"/>
  <c r="I2" i="3"/>
  <c r="I406" i="3"/>
  <c r="N430" i="1"/>
  <c r="I429" i="1"/>
  <c r="I428" i="1"/>
  <c r="I427" i="1"/>
  <c r="I426" i="1"/>
  <c r="I425" i="1"/>
  <c r="I424" i="1"/>
  <c r="I423" i="1"/>
  <c r="I422" i="1"/>
  <c r="I419" i="1"/>
  <c r="I418" i="1"/>
  <c r="I417" i="1"/>
  <c r="I416" i="1"/>
  <c r="I415" i="1"/>
  <c r="I414" i="1"/>
  <c r="I413" i="1"/>
  <c r="I412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5" i="1"/>
  <c r="I384" i="1"/>
  <c r="I383" i="1"/>
  <c r="I382" i="1"/>
  <c r="I381" i="1"/>
  <c r="I379" i="1"/>
  <c r="I378" i="1"/>
  <c r="I377" i="1"/>
  <c r="I376" i="1"/>
  <c r="I375" i="1"/>
  <c r="I374" i="1"/>
  <c r="I373" i="1"/>
  <c r="I372" i="1"/>
  <c r="I371" i="1"/>
  <c r="I370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3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8" i="1"/>
  <c r="I307" i="1"/>
  <c r="I306" i="1"/>
  <c r="I305" i="1"/>
  <c r="I304" i="1"/>
  <c r="I303" i="1"/>
  <c r="I302" i="1"/>
  <c r="I301" i="1"/>
  <c r="I300" i="1"/>
  <c r="I299" i="1"/>
  <c r="G298" i="1"/>
  <c r="I298" i="1" s="1"/>
  <c r="I297" i="1"/>
  <c r="I296" i="1"/>
  <c r="I295" i="1"/>
  <c r="I294" i="1"/>
  <c r="I293" i="1"/>
  <c r="I292" i="1"/>
  <c r="I291" i="1"/>
  <c r="I290" i="1"/>
  <c r="I289" i="1"/>
  <c r="I288" i="1"/>
  <c r="I287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8" i="1"/>
  <c r="I257" i="1"/>
  <c r="I256" i="1"/>
  <c r="I255" i="1"/>
  <c r="I254" i="1"/>
  <c r="I253" i="1"/>
  <c r="I252" i="1"/>
  <c r="I251" i="1"/>
  <c r="I250" i="1"/>
  <c r="I249" i="1"/>
  <c r="I248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G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G134" i="1"/>
  <c r="I134" i="1" s="1"/>
  <c r="I132" i="1"/>
  <c r="I131" i="1"/>
  <c r="I130" i="1"/>
  <c r="G129" i="1"/>
  <c r="I129" i="1" s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G78" i="1"/>
  <c r="I78" i="1" s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G2" i="1"/>
  <c r="G430" i="1" s="1"/>
  <c r="I2" i="1" l="1"/>
  <c r="I430" i="1"/>
</calcChain>
</file>

<file path=xl/sharedStrings.xml><?xml version="1.0" encoding="utf-8"?>
<sst xmlns="http://schemas.openxmlformats.org/spreadsheetml/2006/main" count="2497" uniqueCount="778">
  <si>
    <t>Broj narudžbenice</t>
  </si>
  <si>
    <t>Odsjek</t>
  </si>
  <si>
    <t>Djelatnik
(URBR)</t>
  </si>
  <si>
    <t>Datum</t>
  </si>
  <si>
    <t>Prodavatelj/Izvršitelj</t>
  </si>
  <si>
    <t>Napomena</t>
  </si>
  <si>
    <t>Iznos ukupno (bez PDV-a)
EUR:</t>
  </si>
  <si>
    <t>Stopa PDV-a</t>
  </si>
  <si>
    <t>Iznos ukupno (s PDV-om):</t>
  </si>
  <si>
    <t>Robe 1
Usluge 2
Radovi 3</t>
  </si>
  <si>
    <t>Broj ponuda
dobiveno/zatraženo</t>
  </si>
  <si>
    <t>Upisano u registar EOJN</t>
  </si>
  <si>
    <t>Financirano iz EU</t>
  </si>
  <si>
    <t>Stupac1</t>
  </si>
  <si>
    <t>Živa voda d.o.o.</t>
  </si>
  <si>
    <t>Galoni vode</t>
  </si>
  <si>
    <t xml:space="preserve">Usluga čišćenja aparata </t>
  </si>
  <si>
    <t>02.01.2025.</t>
  </si>
  <si>
    <t>Radio Slavonija</t>
  </si>
  <si>
    <t>Blagdanska čestitka - 20 emitiranja</t>
  </si>
  <si>
    <t>Metalko d.o.o.</t>
  </si>
  <si>
    <t>Materijal Miris božića</t>
  </si>
  <si>
    <t>Društveni dom Japaga</t>
  </si>
  <si>
    <t>07.01.2025.</t>
  </si>
  <si>
    <t>Materijal za Božični sajam</t>
  </si>
  <si>
    <t>Materijal za uređenje šatora -manifestacija doćek Nove godine</t>
  </si>
  <si>
    <t>Materijal za izradu nosaća za zastavice</t>
  </si>
  <si>
    <t>09.01.2025.</t>
  </si>
  <si>
    <t>ZELENI PROJEKT j.d.o.o.</t>
  </si>
  <si>
    <t>Staza Antunovac i Poljana</t>
  </si>
  <si>
    <t>DA</t>
  </si>
  <si>
    <t>Autoprijevoznik Vlado Amić</t>
  </si>
  <si>
    <t>10.01.2025.</t>
  </si>
  <si>
    <t>Brava,kvaka i cilindar za društveni dom Poljana</t>
  </si>
  <si>
    <t>Bolte Invest j.d.o.o.</t>
  </si>
  <si>
    <t>Izrada Idejnog projekta i troškovnika za mrtvačnicu Šeovica</t>
  </si>
  <si>
    <t>14.01.2025.</t>
  </si>
  <si>
    <t>Gamauf d.o.o</t>
  </si>
  <si>
    <t>Pelet za sportski</t>
  </si>
  <si>
    <t>Termometal d.o.o.</t>
  </si>
  <si>
    <t>Plinski kondezacijiski bojler NK Poljana</t>
  </si>
  <si>
    <t>16.01.2025.</t>
  </si>
  <si>
    <t>LEVEL PROJECT d.o.o.</t>
  </si>
  <si>
    <t>Informativne aktivnosti na temu gospodarenja otpadom</t>
  </si>
  <si>
    <t>Canofax</t>
  </si>
  <si>
    <t>Fotokopirni papir</t>
  </si>
  <si>
    <t>17.01.2025.</t>
  </si>
  <si>
    <t>TRI-TOM</t>
  </si>
  <si>
    <t>parcelacija_Poljana_UPOV</t>
  </si>
  <si>
    <t>20.01.2025.</t>
  </si>
  <si>
    <t>Usluga d.o.o.</t>
  </si>
  <si>
    <t>Gumene podloge u pločama</t>
  </si>
  <si>
    <t>Hardsoft j.d.o.o.</t>
  </si>
  <si>
    <t>Toneri</t>
  </si>
  <si>
    <t>21.1.2025.</t>
  </si>
  <si>
    <t>21.01.2025.</t>
  </si>
  <si>
    <t>Lipkom d.o.o.</t>
  </si>
  <si>
    <t>Radovi na ugradnji betonski kocki groblje Lipik</t>
  </si>
  <si>
    <t>Radovi na izgradnji pješačke staze Vukovarska ul.Lipik</t>
  </si>
  <si>
    <t>23.01.2025.</t>
  </si>
  <si>
    <t>Hining- pro d.o.o</t>
  </si>
  <si>
    <t>rekonstrukcija vatrogasnog doma u Gaju- projekt prometnog priključka i prometnih površina</t>
  </si>
  <si>
    <t>Sadnja stabala na groblju Poljana,M.Selo i Dobrovac</t>
  </si>
  <si>
    <t>Ljepljenje plakata nastup Lado</t>
  </si>
  <si>
    <t>24.01.2025.</t>
  </si>
  <si>
    <t>Initeh modeling</t>
  </si>
  <si>
    <t>stručni nadzor nad izvođenjem radova na izgradnji dječjeg vrtića u Baranjskoj</t>
  </si>
  <si>
    <t>Građevinski radovi na izradi betonskog postolja za kontenjer groblje Poljana</t>
  </si>
  <si>
    <t>Večernji list</t>
  </si>
  <si>
    <t>Objava natječaja za zakup na tržnici</t>
  </si>
  <si>
    <t>Promet Građenje d.o.o.</t>
  </si>
  <si>
    <t>Izrada cijevnog propusta za stazu u Gaju</t>
  </si>
  <si>
    <t>Strojno guranje građeviskog materijala na deponiji Jagma</t>
  </si>
  <si>
    <t>27.01.2025.</t>
  </si>
  <si>
    <t>Blachere illumination</t>
  </si>
  <si>
    <t>2D srce bioprint</t>
  </si>
  <si>
    <t>Suveniri Kosanović</t>
  </si>
  <si>
    <t>Plakat i cerada 6m - mažoretkinje</t>
  </si>
  <si>
    <t>28.1.2025.</t>
  </si>
  <si>
    <t>Zaštita Inspekt</t>
  </si>
  <si>
    <t>Ispitivanje vanjske i unutarnje hidranstke mreže - Sportski centar</t>
  </si>
  <si>
    <t>Narodne novine</t>
  </si>
  <si>
    <t>Objava oglasa za natječaj</t>
  </si>
  <si>
    <t>31.01.2025.</t>
  </si>
  <si>
    <t>Cvjećarna Helena</t>
  </si>
  <si>
    <t>Vijenac Novinc</t>
  </si>
  <si>
    <t>04.02.2024.</t>
  </si>
  <si>
    <t>TOI TOI</t>
  </si>
  <si>
    <t>Najam 4 wc - mažoretkinje</t>
  </si>
  <si>
    <t>MAKROMIKRO GRUPA d.o.o.</t>
  </si>
  <si>
    <t>Uredski materijal</t>
  </si>
  <si>
    <t>05.02.2025.</t>
  </si>
  <si>
    <t>Zeko Tekstil</t>
  </si>
  <si>
    <t>Mikita tkanina, zatvarač skriveni</t>
  </si>
  <si>
    <t>Krojački salon Lutin</t>
  </si>
  <si>
    <t xml:space="preserve">Usluga šivanja </t>
  </si>
  <si>
    <t>GEMA USLUGE d.o.o.</t>
  </si>
  <si>
    <t>Servis i puštanje u pogom bojlera PIL J2</t>
  </si>
  <si>
    <t>Peregrin, obrt za usluge</t>
  </si>
  <si>
    <t>Stručne radionice: osnove pripovijednog umijeća te učenje i podučavanje</t>
  </si>
  <si>
    <t>ZMAJ RADIONICE, obrt za usluge</t>
  </si>
  <si>
    <t xml:space="preserve">Edukacija za interpretatora kulturne baštine </t>
  </si>
  <si>
    <t>Materijal za potrebe grada Lipika</t>
  </si>
  <si>
    <t>06.02.2025.</t>
  </si>
  <si>
    <t>Odvjetnički ured Babić &amp; Brborović</t>
  </si>
  <si>
    <t>Pravne usluge u postupcima 1085/2023 i 581/2024</t>
  </si>
  <si>
    <t>Buket - 100ti rođendan</t>
  </si>
  <si>
    <t>10.02.2025.</t>
  </si>
  <si>
    <t>Alles d.o.o.Požega</t>
  </si>
  <si>
    <t>Materijal za struju -dvorana Lipik (mažoretkinje)</t>
  </si>
  <si>
    <t>11.02.2025.</t>
  </si>
  <si>
    <t>Risely digital studio</t>
  </si>
  <si>
    <t>administracija web stranice visitlipik.com- pristupačnost za osobe s invaliditetom</t>
  </si>
  <si>
    <t>Miris Božića u Lipiku</t>
  </si>
  <si>
    <t>Čišćenje MKC-a</t>
  </si>
  <si>
    <t>Popravak i zamjena panela ograde u Pil-u.</t>
  </si>
  <si>
    <t>SB INVEST d.o.o,.</t>
  </si>
  <si>
    <t xml:space="preserve">revizija troškovnika za nastavak radova Spomen park </t>
  </si>
  <si>
    <t>12.02.2025.</t>
  </si>
  <si>
    <t>Nabava konzultantskih usluga</t>
  </si>
  <si>
    <t>Betonske cijevi 400x1000</t>
  </si>
  <si>
    <t>Bukovčani sanacije zemljane deponije</t>
  </si>
  <si>
    <t>Manifestacija Valentinovo</t>
  </si>
  <si>
    <t>Lipkom d.o.o</t>
  </si>
  <si>
    <t>Čišćenje gradske uprave</t>
  </si>
  <si>
    <t>Olivier,uslužni obrt</t>
  </si>
  <si>
    <t>Drva za ogrije -manifestacija Mažuretkinje</t>
  </si>
  <si>
    <t>Termo-expert</t>
  </si>
  <si>
    <t>Vodomjer Vila Zinke</t>
  </si>
  <si>
    <t>13.02.2025.</t>
  </si>
  <si>
    <t>Zagrebinspekt d.o.o.</t>
  </si>
  <si>
    <t>Mjerenje Q-H linije za projekt DVD Gaj</t>
  </si>
  <si>
    <t>Betonske cijevi 300x1000</t>
  </si>
  <si>
    <t>17.02.2025.</t>
  </si>
  <si>
    <t>Galoni vode (13 KOM)</t>
  </si>
  <si>
    <t>19.02.2025.</t>
  </si>
  <si>
    <t>VADEL INŽENJERING d.o.o.</t>
  </si>
  <si>
    <t>Elektro kontrolno brojilo kafića</t>
  </si>
  <si>
    <t>Acta projekt d.o.o.</t>
  </si>
  <si>
    <t>Priprema dokumentacije za otvoreni postupak JN - Izgradnja interne prometnice u Lipiku</t>
  </si>
  <si>
    <t>20.02.2025.</t>
  </si>
  <si>
    <t>VIOS obrt vl.Vinko Tatić</t>
  </si>
  <si>
    <t>Izrada kovane ograde groblje Lipik</t>
  </si>
  <si>
    <t>21.02.2025.</t>
  </si>
  <si>
    <t>OBRT VISKOVIĆ</t>
  </si>
  <si>
    <t>Pregradni zid na tavanu Dom 5</t>
  </si>
  <si>
    <t>PEHARI T&amp;T</t>
  </si>
  <si>
    <t>Pehari i medalje za mažoretkinje</t>
  </si>
  <si>
    <t>ELECTROM vl.Tomislav Komljenović</t>
  </si>
  <si>
    <t>Javna rasvjeta u naselju Gaj</t>
  </si>
  <si>
    <t>Društveni dom Brezine -rasvjeta</t>
  </si>
  <si>
    <t>24.02.2025.</t>
  </si>
  <si>
    <t>ACTA PROJEKT d.o.o.</t>
  </si>
  <si>
    <t>Priprema dokumentacije za JN - Izgradnja nogometnog igrališta s umjetnom travom</t>
  </si>
  <si>
    <t>BID CONTROL d.o.o.</t>
  </si>
  <si>
    <t>Energetski certifikat vrtić Lipik</t>
  </si>
  <si>
    <t>EXPERT GRADNJA j.d.o.o.</t>
  </si>
  <si>
    <t>Nastavak građevinskih radova u Spomen parku Domovinskog rata</t>
  </si>
  <si>
    <t>26.02.2025.</t>
  </si>
  <si>
    <t>Termo-metal d.o.o.</t>
  </si>
  <si>
    <t>Materijal za zastitu vododvoda u parku</t>
  </si>
  <si>
    <t>25.02.2025.</t>
  </si>
  <si>
    <t>Obrt suveniri Kosanović</t>
  </si>
  <si>
    <t>table terme lipik</t>
  </si>
  <si>
    <t>Ruže-Dan žena</t>
  </si>
  <si>
    <t>Industrijska zona Lipik-javna rasvjeta lampa</t>
  </si>
  <si>
    <t>27.02.2025.</t>
  </si>
  <si>
    <t>Trg dr.F.Tuđmana -rasvjeta</t>
  </si>
  <si>
    <t>Uredski materijal (HUB, SSD, Punjač)</t>
  </si>
  <si>
    <t>28.02.2025.</t>
  </si>
  <si>
    <t>Pelet NK Lipik</t>
  </si>
  <si>
    <t>28.2.2025.</t>
  </si>
  <si>
    <t>Fotoimago</t>
  </si>
  <si>
    <t>Plakati i pozivnice Dan žena</t>
  </si>
  <si>
    <t>03.03.2025.</t>
  </si>
  <si>
    <t>Igor Babić, dipl.ing.građ.</t>
  </si>
  <si>
    <t>Procjembeni elaborat k.č.br. 1 i 2 k.o. Dobrovac</t>
  </si>
  <si>
    <t>5.3.2025.</t>
  </si>
  <si>
    <t>Ruže, buketi - otkrivanje skulpture u Perivoju</t>
  </si>
  <si>
    <t>FIV d.o.o.</t>
  </si>
  <si>
    <t>Kuverte za HUB 3A</t>
  </si>
  <si>
    <t>06.03.2025.</t>
  </si>
  <si>
    <t>Betonska cijev 400x1000mm</t>
  </si>
  <si>
    <t>Ruže - utrka</t>
  </si>
  <si>
    <t>fotografiranje Vile dobre vode</t>
  </si>
  <si>
    <t>07.03.2025.</t>
  </si>
  <si>
    <t>Moj stil</t>
  </si>
  <si>
    <t>Platno- otkivanje skulpture Relevant</t>
  </si>
  <si>
    <t>Rad NKV i KV radnika</t>
  </si>
  <si>
    <t>Rad na uklanjanju postojeće ograde i golova na igralištu NK Poljana</t>
  </si>
  <si>
    <t>Mažoretkinje manifestacija državno natjecanje-organizacija događanja</t>
  </si>
  <si>
    <t>Čišćenje objekta Vila Zinke</t>
  </si>
  <si>
    <t>Ljepljenje plakata za skulptura Relevant</t>
  </si>
  <si>
    <t>Čišćenje objekta MKC i Vila Savić</t>
  </si>
  <si>
    <t>Čišćenje stana u odjektu DOM 5 Lipik</t>
  </si>
  <si>
    <t>10.03.2025.</t>
  </si>
  <si>
    <t>Toma Keramika</t>
  </si>
  <si>
    <t>Sanacija kamenih stepenica na ulazu u objekt Osječanka</t>
  </si>
  <si>
    <t>Galoni vode (10 KOM)</t>
  </si>
  <si>
    <t>11.03.2025.</t>
  </si>
  <si>
    <t>Libusoft cicom d.o.o.</t>
  </si>
  <si>
    <t>Individualna edukacija na lokaciji korisnika</t>
  </si>
  <si>
    <t>Poljana d.o.o.</t>
  </si>
  <si>
    <t>Popravak motorne kosilice NK Dobrovac</t>
  </si>
  <si>
    <t>Izrada betonske ploče za komunalni kontenjer groblje D.Čaglić</t>
  </si>
  <si>
    <t>Ručno krčenje šiblja i granja u A.Cesarca u Lipiku</t>
  </si>
  <si>
    <t>Materijal gradska uprava Lipik</t>
  </si>
  <si>
    <t>12.03.2025.</t>
  </si>
  <si>
    <t>Izrada dokumentacije o pripremi za klimatske promjene za projekt Obnova DVD Dobrovac</t>
  </si>
  <si>
    <t>AI Power d.o.o.</t>
  </si>
  <si>
    <t>Implementacija sustava eUsluge, modula ePrijave i mjesečno održavanje</t>
  </si>
  <si>
    <t>13.03.2025.</t>
  </si>
  <si>
    <t>Narodne Novine d.d.</t>
  </si>
  <si>
    <t xml:space="preserve">Objava oglasa za natječaj </t>
  </si>
  <si>
    <t>Usluga popravka kontenjera za groblja Lipik</t>
  </si>
  <si>
    <t>Materijal za teniski teren -održavanje podloge</t>
  </si>
  <si>
    <t>14.03.2025.</t>
  </si>
  <si>
    <t>3D STUDIO d.o.o.</t>
  </si>
  <si>
    <t>N18 150x100x40</t>
  </si>
  <si>
    <t>TRI-TOM d.o.o.</t>
  </si>
  <si>
    <t>Geodetski elaborat k.č.br. 992 i k.č.br. 993/2 k.o. Dobrovac</t>
  </si>
  <si>
    <t>RSC d.o.o.</t>
  </si>
  <si>
    <t>Prometni elaborat na području grada Lipika</t>
  </si>
  <si>
    <t>17.03.2025.</t>
  </si>
  <si>
    <t>Javna rasvjeta u naselju Dobrovac</t>
  </si>
  <si>
    <t>Javna rasvjeta u naselju Kovačevac-zamjena lampi</t>
  </si>
  <si>
    <t>19.3.2025.</t>
  </si>
  <si>
    <t xml:space="preserve"> Compas - lipički mjesečnik</t>
  </si>
  <si>
    <t>Blagdansko oglašavanje</t>
  </si>
  <si>
    <t>Uredski materijal (Registratori, kablovi)</t>
  </si>
  <si>
    <t>20.03.2025.</t>
  </si>
  <si>
    <t>Objava javnog natječaja za davanje u zakup poslovnog prostora u vlasništvu GL</t>
  </si>
  <si>
    <t>21.3.2025.</t>
  </si>
  <si>
    <t>Buket - Varaždinske Toplice</t>
  </si>
  <si>
    <t>Studio Oli</t>
  </si>
  <si>
    <t>Plakat B1 - LADO</t>
  </si>
  <si>
    <t>21.03.2025.</t>
  </si>
  <si>
    <t>Calidum d.o.o.</t>
  </si>
  <si>
    <t xml:space="preserve">Dobava i ugradnja odvlaživača zraka - zinke </t>
  </si>
  <si>
    <t>Autoprijevoznik Željko Babac</t>
  </si>
  <si>
    <t>Rad kamiona na prijevozu frezanog asfalta na poljske i makadamske ceste</t>
  </si>
  <si>
    <t>26.03.2025.</t>
  </si>
  <si>
    <t>Pismorad d.o.o.</t>
  </si>
  <si>
    <t>Znakovi Vukovarska</t>
  </si>
  <si>
    <t>Evaluacijski obrasca za natječaj MUP-a.</t>
  </si>
  <si>
    <t>Brošure koncert LADO</t>
  </si>
  <si>
    <t>27.03.2025.</t>
  </si>
  <si>
    <t>buket Anita</t>
  </si>
  <si>
    <t>28.03.2025.</t>
  </si>
  <si>
    <t>31.3.2025.</t>
  </si>
  <si>
    <t>Trgovačko-ugostiteljki obrt "Hubert"</t>
  </si>
  <si>
    <t>Šator 20x10, mažoretkinje</t>
  </si>
  <si>
    <t>02.04.2025.</t>
  </si>
  <si>
    <t>plakati - karting slalom Lipik</t>
  </si>
  <si>
    <t>03.04.2025.</t>
  </si>
  <si>
    <t>Letak, tabla, vizuale, lepeza</t>
  </si>
  <si>
    <t>Lineta d.o.o.</t>
  </si>
  <si>
    <t>Prijevod teksta na Brailleovo pismo i usluge tiska</t>
  </si>
  <si>
    <t>04.04.2025.</t>
  </si>
  <si>
    <t>obrt PONCIJE #PNCJ</t>
  </si>
  <si>
    <t>Glazbeni sastav</t>
  </si>
  <si>
    <t>Sumartin j.d.o.o.</t>
  </si>
  <si>
    <t>PET plastična boca za piće</t>
  </si>
  <si>
    <t>Agencija Kruna</t>
  </si>
  <si>
    <t>godišnja pretplata</t>
  </si>
  <si>
    <t>HEP ODS Elektra Križ</t>
  </si>
  <si>
    <t>Lokalno nestandardno upravljanje javnom rasvjetom na podrućju grada Lipika</t>
  </si>
  <si>
    <t>Autoprijevoznik Bajzek</t>
  </si>
  <si>
    <t>Mini bus - Kutjevo</t>
  </si>
  <si>
    <t>07.04.2025.</t>
  </si>
  <si>
    <t>ZIV-TICA d.o.o.</t>
  </si>
  <si>
    <t>Glavni projekt fotonaponske elektrane Vila Zinke</t>
  </si>
  <si>
    <t>TECH4YOU d.o.o.</t>
  </si>
  <si>
    <t>UPS (8 kom)</t>
  </si>
  <si>
    <t>Materijal za manifestaciju -maraton utrka u Lipiku</t>
  </si>
  <si>
    <t>Zaštitna oprema rad za opće dobro</t>
  </si>
  <si>
    <t>Popravak javne rasvjete u Kukunjevcu</t>
  </si>
  <si>
    <t>Popravak elektroinstalacija u društvenom domu Poljana</t>
  </si>
  <si>
    <t>Servis plinskog bojlera,popravak dovoda i odvoda za vodu Društveni dom M.Selo</t>
  </si>
  <si>
    <t>08.04.2025.</t>
  </si>
  <si>
    <t>Viva musica j.d.o.o. za usluge</t>
  </si>
  <si>
    <t>Osiguranje za sajam cvijeća - 3 djelatnika</t>
  </si>
  <si>
    <r>
      <t>rezervirano Saja</t>
    </r>
    <r>
      <rPr>
        <b/>
        <sz val="11"/>
        <rFont val="Times New Roman"/>
        <family val="1"/>
      </rPr>
      <t xml:space="preserve">m </t>
    </r>
    <r>
      <rPr>
        <sz val="11"/>
        <rFont val="Times New Roman"/>
        <family val="1"/>
        <charset val="238"/>
      </rPr>
      <t>cvijeća</t>
    </r>
  </si>
  <si>
    <t>09.04.2025.</t>
  </si>
  <si>
    <t>Odvjetničko društvo Babić &amp; Borković</t>
  </si>
  <si>
    <t>priprema i zastupanje na ročištu, sastav podneska (troškovnika)</t>
  </si>
  <si>
    <t>10.04.2025.</t>
  </si>
  <si>
    <t>karting</t>
  </si>
  <si>
    <t>Iskop zemlje, geotekstil, drobljeni kamen i betonski opločnici</t>
  </si>
  <si>
    <t>Majice Sajam cvijeća</t>
  </si>
  <si>
    <t>10.04.2024.</t>
  </si>
  <si>
    <t>14.04.2025.</t>
  </si>
  <si>
    <t>Fotografiranje na terenu - svečano otvorenje Interpretacijskog centra termalne baštine</t>
  </si>
  <si>
    <t>14.4.2025.</t>
  </si>
  <si>
    <t>Zastava RH tisak</t>
  </si>
  <si>
    <t>Rad na manifestacijama u 3/2025.</t>
  </si>
  <si>
    <t>Rad NKV radnika na čišćenju objekta Villa zinke</t>
  </si>
  <si>
    <t>Rad NKV radnika na čišćenju objekta MKC</t>
  </si>
  <si>
    <t>Rad stroja kombinirke na jezeru Raminac</t>
  </si>
  <si>
    <t>Rad stroja kombinirka na jezeru Pjeskara</t>
  </si>
  <si>
    <t>Rad KV i NKV radnika na objektu sportski centar</t>
  </si>
  <si>
    <t>15.04.2025.</t>
  </si>
  <si>
    <t>Fascikli A4 350g</t>
  </si>
  <si>
    <t>Angelica rukotvorine</t>
  </si>
  <si>
    <t>Radionica za Sajam cvijeća</t>
  </si>
  <si>
    <t>Canofax d.o.o.</t>
  </si>
  <si>
    <t>17.04.2025.</t>
  </si>
  <si>
    <t>Guandong flag PET - tisak 80*40</t>
  </si>
  <si>
    <t>Kuća slastica</t>
  </si>
  <si>
    <t>Usluga izrade kolača i ukrašavanje slatkog stola</t>
  </si>
  <si>
    <t>Betonska cijev i poklopac fi 1000mm</t>
  </si>
  <si>
    <t>18.04.2025.</t>
  </si>
  <si>
    <t>Ugostiteljski obrt HOOKAH</t>
  </si>
  <si>
    <t xml:space="preserve">Hrana za otvaranje Interpretacijskog centra prema ponudi </t>
  </si>
  <si>
    <t>Krugoval</t>
  </si>
  <si>
    <t>infos media</t>
  </si>
  <si>
    <t>Laganini FM</t>
  </si>
  <si>
    <t>Kruna</t>
  </si>
  <si>
    <t>javnost info</t>
  </si>
  <si>
    <t>zlatna hrvatska</t>
  </si>
  <si>
    <t>Radio Vallis Aurea d.o.o.</t>
  </si>
  <si>
    <t>sportalo</t>
  </si>
  <si>
    <t>Troškovnik radova na ugradnji polupodzemnih spremnika u Lipiku</t>
  </si>
  <si>
    <t>Obrt Moss art</t>
  </si>
  <si>
    <t>Radionica Moss and wine za Sajam cvijeća</t>
  </si>
  <si>
    <t>Obrt za videoprodukciju Codec</t>
  </si>
  <si>
    <t>Snimanje Sajma cvijeća od 11 do 18 sati</t>
  </si>
  <si>
    <t>23.4.2025.</t>
  </si>
  <si>
    <t>Grafička priprema pozivnice - otvorenje vrtića</t>
  </si>
  <si>
    <t>24.04.2025.</t>
  </si>
  <si>
    <t>24.4.2025.</t>
  </si>
  <si>
    <t>Otvorenje Vile dobre vode</t>
  </si>
  <si>
    <t>25.04.2025.</t>
  </si>
  <si>
    <t>Vatropromet d.o.o.</t>
  </si>
  <si>
    <t>Aparat vatrogasni P9+(ST)15JG</t>
  </si>
  <si>
    <t>NARODNE NOVINE d.d.</t>
  </si>
  <si>
    <t>Materijali za lokalne izbore</t>
  </si>
  <si>
    <t>29.04.2025.</t>
  </si>
  <si>
    <t>Cvijećarna Helena</t>
  </si>
  <si>
    <t xml:space="preserve">Vijenci Bljesak </t>
  </si>
  <si>
    <t>30.04.2025.</t>
  </si>
  <si>
    <t>Čestitka za 1. maj</t>
  </si>
  <si>
    <t>slavonija in</t>
  </si>
  <si>
    <t>05.05.2025.</t>
  </si>
  <si>
    <t>U.O.I.G. Branko Đaniš, dipl.ing geod.</t>
  </si>
  <si>
    <t>Ponuda za terenski očevid i izrada digitalnog kat.plana sa ucrtanim koridorom služnosti</t>
  </si>
  <si>
    <t>Materijal led žarulje za gradsku upravu</t>
  </si>
  <si>
    <t>Materijal popravak ulaznih vrata na teniski teren</t>
  </si>
  <si>
    <t>Guandong flag PET - tisak 48*69</t>
  </si>
  <si>
    <t>06.05.2025.</t>
  </si>
  <si>
    <t>EKO-Deratizacija d.o.o.</t>
  </si>
  <si>
    <t xml:space="preserve">Usluga proljetne deratizacije </t>
  </si>
  <si>
    <t>Materijal za grad Lipik-radna grupa</t>
  </si>
  <si>
    <t>Materijal MO Antunovac</t>
  </si>
  <si>
    <t>07.05.2025.</t>
  </si>
  <si>
    <t>vijenci - antifašisti</t>
  </si>
  <si>
    <t>zastave tisak - LIPIK</t>
  </si>
  <si>
    <t>Pučko otvoreno učilište Daruvar</t>
  </si>
  <si>
    <t>Gradski puhački orkestar -dani cvijeća u Lipiku</t>
  </si>
  <si>
    <t>Miral fasade d.o.o.</t>
  </si>
  <si>
    <t>Ugradnja kvake na kliznu stijenu u Vili dobre vode</t>
  </si>
  <si>
    <t>08.05.2025.</t>
  </si>
  <si>
    <t>Odvjetničko društvo Babić&amp;Brborović</t>
  </si>
  <si>
    <t>usluge zastupanja -poslovni broj P-1085/2023- Jovan Oklješa</t>
  </si>
  <si>
    <t>Agronom d.o.o.</t>
  </si>
  <si>
    <t>Umjetno gnojivo i sredstva za zaštitu bilja- grad Lipik</t>
  </si>
  <si>
    <t>09.05.2025.</t>
  </si>
  <si>
    <t>Sajam cvijeća</t>
  </si>
  <si>
    <t>Folija lutrasil 3.1-10m 17gr</t>
  </si>
  <si>
    <t>13.05.2025.</t>
  </si>
  <si>
    <t>zastave Njemačka</t>
  </si>
  <si>
    <t>Cinderella cleaning</t>
  </si>
  <si>
    <t>Pranje staklenih površina, dvorišnih kocki i vanjskih pločica</t>
  </si>
  <si>
    <t>Plakat i slova od šperploče</t>
  </si>
  <si>
    <t>Kutjevo d.d.</t>
  </si>
  <si>
    <t>Obilazak "STARI PODRUM"</t>
  </si>
  <si>
    <t>Ljiljan cvjećarnica, obrt za usluge</t>
  </si>
  <si>
    <t>Mahovina i cvijeće za uređivanje pozornice</t>
  </si>
  <si>
    <t>Vinarija Galić d.o.o.</t>
  </si>
  <si>
    <t>Degustacija, večera</t>
  </si>
  <si>
    <t>Pokloni</t>
  </si>
  <si>
    <t>Vreće za smeće -manifestacija Uskrsni sajam</t>
  </si>
  <si>
    <t>Toplice Lipik</t>
  </si>
  <si>
    <t>Catering - otvorenje vrtića</t>
  </si>
  <si>
    <t>16.05.2025.</t>
  </si>
  <si>
    <t>Gema usluge d.o.o.</t>
  </si>
  <si>
    <t>Servis plinskih bojlera - Gradska uprava, MKC, TZ, TRŽNICA</t>
  </si>
  <si>
    <t>Iznajmljivanje šatora - Dobrovac</t>
  </si>
  <si>
    <t>Bauhaus</t>
  </si>
  <si>
    <t>Slikarski stalak - Vila Zinke</t>
  </si>
  <si>
    <t>Rad rovokopača za sadnju sadnica Raminac</t>
  </si>
  <si>
    <t>Rad rovokopača kombinirka Dobrovac-malčiranje</t>
  </si>
  <si>
    <t>Rad rovokopača i samo.istovar.prikolice Vila Zinke</t>
  </si>
  <si>
    <t>Rad rovokopača kombinirka i samo.istovar.prikolica MKC-a.</t>
  </si>
  <si>
    <t>Rad rovokopača kombinirka Donji Čaglić</t>
  </si>
  <si>
    <t>Radovi na pripremi i održavanju manifestacije Uskršnji sajam</t>
  </si>
  <si>
    <t>19.05.2025.</t>
  </si>
  <si>
    <t>Materijal društveni dom Gaj</t>
  </si>
  <si>
    <t>Popravak plinske instalacije DVD Lipik</t>
  </si>
  <si>
    <t>21.05.2025.</t>
  </si>
  <si>
    <t>Kukuec d.o.o.</t>
  </si>
  <si>
    <t>Beton za izradu novo cijevnog propusta u cesti  M.Selo</t>
  </si>
  <si>
    <t>Hongoldonia d.o.o.</t>
  </si>
  <si>
    <t>servis uređaja za održavnje zelenih površina</t>
  </si>
  <si>
    <t>Priprema i provedba postupka javne nabave za Spomen park DR</t>
  </si>
  <si>
    <t>22.05.2025.</t>
  </si>
  <si>
    <t>Najam turističkog vlakića O.Š.Lipik</t>
  </si>
  <si>
    <t>Javnost info</t>
  </si>
  <si>
    <t>Čestitka Dan državnosti</t>
  </si>
  <si>
    <t>Infos media</t>
  </si>
  <si>
    <t>Web banner - čestitka Dan državnosti</t>
  </si>
  <si>
    <t>Najam turističkog vlakića za prijevoz maturanata iz Pakraca</t>
  </si>
  <si>
    <t>22.5.2025.</t>
  </si>
  <si>
    <t>Buketi - Dan državnosti</t>
  </si>
  <si>
    <t>Zavod za javno zdravstvo PSŽ</t>
  </si>
  <si>
    <t>Usluge stručnog nadzora</t>
  </si>
  <si>
    <t>BlackRock j.d.o.o.</t>
  </si>
  <si>
    <t>Čestitka - Dan državnosti</t>
  </si>
  <si>
    <t>Cijev ppr, utičnica šuko, izolir traka, ispitivač i pvc vezice</t>
  </si>
  <si>
    <t>23.5.2025.</t>
  </si>
  <si>
    <t>23.05.2025.</t>
  </si>
  <si>
    <t>Manifestacija Sajam cvijeća</t>
  </si>
  <si>
    <t>26.5.2025.</t>
  </si>
  <si>
    <t>Eat Out</t>
  </si>
  <si>
    <t>Promocija putem kanala eat out zagreb portala</t>
  </si>
  <si>
    <t>Audio Pro Artis</t>
  </si>
  <si>
    <t>Prema ponudi 25-011-004070 - lađari</t>
  </si>
  <si>
    <t>26.05.2025.</t>
  </si>
  <si>
    <t>Izgradnja novog cijevnog propusta u cesti Marino Selo</t>
  </si>
  <si>
    <t>Kutni ventil za teniski teren</t>
  </si>
  <si>
    <t>27.5.2025.</t>
  </si>
  <si>
    <t>Autotrans d.d.</t>
  </si>
  <si>
    <t>Prijevoz autobusom LIPIK-POLJANA-LIPIK</t>
  </si>
  <si>
    <t>Priprema i provedba postupka javne nabave za dječje igralište u Brekinskoj</t>
  </si>
  <si>
    <t>Priprema i provedba postupka javne nabave za radove sanacije vlage u knjižnici</t>
  </si>
  <si>
    <t>03.06.2025.</t>
  </si>
  <si>
    <t>Pijesak dravski za djećje igralište</t>
  </si>
  <si>
    <t>Materijal za NK Poljana-igralište,materijal Zelena čistka</t>
  </si>
  <si>
    <t>Komunalna oprema i strojevi</t>
  </si>
  <si>
    <t>04.06.2025.</t>
  </si>
  <si>
    <t>Bartels-conjar d.o.o.</t>
  </si>
  <si>
    <t>Fiksno bazensko dizalo</t>
  </si>
  <si>
    <t>Usluge uključivanja dodatnog operatera i radne stanice za program</t>
  </si>
  <si>
    <t>Materijal stan Ribnjaci</t>
  </si>
  <si>
    <t>06.06.2025.</t>
  </si>
  <si>
    <t>Galon</t>
  </si>
  <si>
    <t>Team Media d.o.o.</t>
  </si>
  <si>
    <t>Laptop za gradonačelnika</t>
  </si>
  <si>
    <t>web</t>
  </si>
  <si>
    <t>Rad KV i NKV radnika na teniskim terenima</t>
  </si>
  <si>
    <t>Održavanje društvenih domova -lokalni izbori</t>
  </si>
  <si>
    <t>Rad NKVradnika čišćenje MKC</t>
  </si>
  <si>
    <t>Rad na pripremi i održavanju gradskih manifestacija za 5/25</t>
  </si>
  <si>
    <t>INFO d.o.o.</t>
  </si>
  <si>
    <t>Projektor</t>
  </si>
  <si>
    <t>17.06.2025.</t>
  </si>
  <si>
    <t>Materijal za manifestaciju -Maraton Lađa</t>
  </si>
  <si>
    <t>25.06.2025.</t>
  </si>
  <si>
    <t>Elena Moćan, inž.grad.</t>
  </si>
  <si>
    <t>Izrada procjembenog elaborata k.č.br. 174, k.o. Lipik, k.č.br. 150 i k.č.br. 151/1, k.o. Filipovac</t>
  </si>
  <si>
    <t>26.06.2025.</t>
  </si>
  <si>
    <t>Mobes kvaliteta d.o.o.</t>
  </si>
  <si>
    <t>Godišnji plan upravljanja nekretninama i pokretninama za 2026. godinu</t>
  </si>
  <si>
    <t>01.07.2025.</t>
  </si>
  <si>
    <t>Galon vode 8 kom</t>
  </si>
  <si>
    <t>TCO Iris</t>
  </si>
  <si>
    <t>cvijeće za Sajam cvijeća</t>
  </si>
  <si>
    <t>02.07.2025.</t>
  </si>
  <si>
    <t>LIGNUM d.o.o.</t>
  </si>
  <si>
    <t>šljivovica, pelinkovac…</t>
  </si>
  <si>
    <t>08.07.2025.</t>
  </si>
  <si>
    <t>Usluge implementacije pristupnih podataka i licenci</t>
  </si>
  <si>
    <t>11.07.2025.</t>
  </si>
  <si>
    <t>Izvršene pravne usluge u 6 mjesecu 2025. u P-26/2024 i P-1085/2023</t>
  </si>
  <si>
    <t>11.7.2025.</t>
  </si>
  <si>
    <t>Ispitivanje panik rasvjete  - TZ, MKC, Sportski centar</t>
  </si>
  <si>
    <t>14.7.2025.</t>
  </si>
  <si>
    <t>Domaća radinost</t>
  </si>
  <si>
    <t>Izrada zastava -dug</t>
  </si>
  <si>
    <t xml:space="preserve">Izrada zastava </t>
  </si>
  <si>
    <t>14.07.2025.</t>
  </si>
  <si>
    <t>Radovi na proširenju pristupnog puta u Lipičkim Vinogradima</t>
  </si>
  <si>
    <t>Manifestacija Lađarski kup</t>
  </si>
  <si>
    <t>Čišćenje i održavanje objekta MKC</t>
  </si>
  <si>
    <t xml:space="preserve">Čišćenje Dom 5 </t>
  </si>
  <si>
    <t>MD projekti j.d.o.o.</t>
  </si>
  <si>
    <t>Usluga stručnog nadzora asfaltiranje i sanaciju pristupne ceste SCL</t>
  </si>
  <si>
    <t>17.07.2025.</t>
  </si>
  <si>
    <t>Usluga rada stroja na uređenju deponije u Jagmi</t>
  </si>
  <si>
    <t>21.07.2025.</t>
  </si>
  <si>
    <t>Branko Đaniš</t>
  </si>
  <si>
    <t>Iskolčenje poljskog puta u naselju Antunovac k.č.br.52/2</t>
  </si>
  <si>
    <t>Table i naljepnice za vrtić</t>
  </si>
  <si>
    <t>22.07.2025.</t>
  </si>
  <si>
    <t>Sanacija mosta u naselju D.Čaglić</t>
  </si>
  <si>
    <t>23.07.2025.</t>
  </si>
  <si>
    <t>DI ZEPP Ploštine</t>
  </si>
  <si>
    <t>Strojno čupanje panjeva i iskop kanala uz NK Poljana</t>
  </si>
  <si>
    <t>Usluga utovara i prijevoza kamena od HŽ sa deponije</t>
  </si>
  <si>
    <t>Papung,obrt za usluge</t>
  </si>
  <si>
    <t>Orezivanje stabla hrasta u Parku -Teniski tereni</t>
  </si>
  <si>
    <t>24.07.2025.</t>
  </si>
  <si>
    <t xml:space="preserve">Kruna </t>
  </si>
  <si>
    <t>Čestitka povodom dana domovinske zahvalnosti</t>
  </si>
  <si>
    <t>24.7.2025.</t>
  </si>
  <si>
    <t>info media</t>
  </si>
  <si>
    <t>Produžetak javne rasvjete-Šeovica Bijeli put odvojak desno</t>
  </si>
  <si>
    <t>25.07.2025.</t>
  </si>
  <si>
    <t>Materijal za popravak vode u kontenjuru Park-teniski teren</t>
  </si>
  <si>
    <t>25.7.2025.</t>
  </si>
  <si>
    <t>ScenoTon, obrt za usluge</t>
  </si>
  <si>
    <t>Izvođenje glazbenog programa 25.7.2025.</t>
  </si>
  <si>
    <t>TEHIT d.o.o. (printink.hr)</t>
  </si>
  <si>
    <t>Registratori</t>
  </si>
  <si>
    <t>SuperNet d.o.o.</t>
  </si>
  <si>
    <t>Toi Toi</t>
  </si>
  <si>
    <t>wc-i Turnir Poljana</t>
  </si>
  <si>
    <t>voda</t>
  </si>
  <si>
    <t>28.07.2025.</t>
  </si>
  <si>
    <t>Vijenci - Dan domovinske zahvalnosti</t>
  </si>
  <si>
    <t>Staklar Daruvar</t>
  </si>
  <si>
    <t>Uramljivanje</t>
  </si>
  <si>
    <t>30.07.2025.</t>
  </si>
  <si>
    <t>Apartmani Krstičević</t>
  </si>
  <si>
    <t>usluga smještaja od 08.08.2025.-10.08.2025.</t>
  </si>
  <si>
    <t>31.7.2025.</t>
  </si>
  <si>
    <t>31.07.2025.</t>
  </si>
  <si>
    <t>Izrada table 60x40cm - zabranjeno plivanje</t>
  </si>
  <si>
    <t>01.08.2025.</t>
  </si>
  <si>
    <t>obrt vios</t>
  </si>
  <si>
    <t xml:space="preserve">Sanacija krovišta </t>
  </si>
  <si>
    <t>BITWEB, obrt za web dizajn</t>
  </si>
  <si>
    <t>Glazbeni nastup - Bazeni Lipik- 01.08.2025.</t>
  </si>
  <si>
    <t>06.08.2025.</t>
  </si>
  <si>
    <t>M.O. Brezine</t>
  </si>
  <si>
    <t>8.8.2025.</t>
  </si>
  <si>
    <t>Izvođenje glazbenog programa 9.8.2025.</t>
  </si>
  <si>
    <t>Fascikli uložni</t>
  </si>
  <si>
    <t>11.08.2025.</t>
  </si>
  <si>
    <t>Vijenac- Šreter</t>
  </si>
  <si>
    <t>12.08.2025.</t>
  </si>
  <si>
    <t>Vijenac i aranžman  -VSNM</t>
  </si>
  <si>
    <t>18.08.2025.</t>
  </si>
  <si>
    <t>Rad NKV radnika MKC</t>
  </si>
  <si>
    <t>Rad NKV radnika zamjena panel ograde Teniski teren</t>
  </si>
  <si>
    <t>19.08.2025.</t>
  </si>
  <si>
    <t>Zamjena brave na ulaznim vratima kuće Tabor 49</t>
  </si>
  <si>
    <t>Priprema nabave za otvoreni postupak JN - Radovi obnove objekta centra umjetne inteligencije</t>
  </si>
  <si>
    <t>Obrt DS Darijo Savi</t>
  </si>
  <si>
    <t>Autogume za vozilo DA 005 GL</t>
  </si>
  <si>
    <t>20.08.2025.</t>
  </si>
  <si>
    <t xml:space="preserve">Obrt za šumarstvo i lovstvo Arvay </t>
  </si>
  <si>
    <t>Posao stručne osobe za provedbu Programa zaštite divljači za površine za Grad Lipik</t>
  </si>
  <si>
    <t>25.08.2025.</t>
  </si>
  <si>
    <t>Šuma Šugić d.o.o.</t>
  </si>
  <si>
    <t>Građa rezana fosna,štafla i stupovi za sanaciju pješačkog mosta na Pakri</t>
  </si>
  <si>
    <t>26.08.2025.</t>
  </si>
  <si>
    <t>Izvođenje glazbenog programa 30.08.2025.</t>
  </si>
  <si>
    <t>Materijal za popravak vodovodene mreže u MKC</t>
  </si>
  <si>
    <t>01.09.2025.</t>
  </si>
  <si>
    <t>Cosmic production</t>
  </si>
  <si>
    <t>najam dj opreme</t>
  </si>
  <si>
    <t>02.9.2025.</t>
  </si>
  <si>
    <t>voda 10 kom</t>
  </si>
  <si>
    <t>05.09.2025.</t>
  </si>
  <si>
    <t xml:space="preserve">Ceste Bjelovar </t>
  </si>
  <si>
    <t>Asfaltiranje pristupne ceste Vukovarska avenija u Lipiku</t>
  </si>
  <si>
    <t>Djećje igralište Brezine -postavljanje ograde</t>
  </si>
  <si>
    <t>Prometni znak -parkiralište Tabor</t>
  </si>
  <si>
    <t>08.09.2025.</t>
  </si>
  <si>
    <t>Cilindar 30/50 MS 80mm</t>
  </si>
  <si>
    <t>Alat za domara Grad Lipik</t>
  </si>
  <si>
    <t>Dodatni radovi za sanaciju prijelaza na kanalu u D.Čagliću</t>
  </si>
  <si>
    <t>Rad NKV radnika na čišćenju gradske uprave-čistačica</t>
  </si>
  <si>
    <t>Čišćenje unutar objekta MKC-a</t>
  </si>
  <si>
    <t>Postavljanje zastavica na stupve javne rasvjete</t>
  </si>
  <si>
    <t>12.09.2025.</t>
  </si>
  <si>
    <t>Održavanje teniskih terena</t>
  </si>
  <si>
    <t>Dom 5 čišćenje</t>
  </si>
  <si>
    <t>MKC- održavanje i čišćenje</t>
  </si>
  <si>
    <t xml:space="preserve">Postavljanje panel ograde teniski tereni </t>
  </si>
  <si>
    <t>15.09.2025.</t>
  </si>
  <si>
    <t>Arriva</t>
  </si>
  <si>
    <t>Prijevoz Poljana - školski coss</t>
  </si>
  <si>
    <t>17.09.2025.</t>
  </si>
  <si>
    <t>In konzalting d.o.o.</t>
  </si>
  <si>
    <t>Izrada plana djelovanja u području prirodnih nepogoda</t>
  </si>
  <si>
    <t>22.09.2025.</t>
  </si>
  <si>
    <t>Decatlon Zagreb d.o.o.</t>
  </si>
  <si>
    <t>Pehari autoslalom</t>
  </si>
  <si>
    <t>voda 8 kom</t>
  </si>
  <si>
    <t>Stručni nadzor vlaga knjižnica</t>
  </si>
  <si>
    <t>23.09.2025.</t>
  </si>
  <si>
    <t>Nabava i montaža panik rasvjete</t>
  </si>
  <si>
    <t>Godišnji srevis plinskih bojelra TZ I GRADSKA</t>
  </si>
  <si>
    <t>Zastave</t>
  </si>
  <si>
    <t>Alat i materijal za popravak Djećji vrtić Lipik</t>
  </si>
  <si>
    <t>IVA-TRADE d.o.o.</t>
  </si>
  <si>
    <t>Nadstrešnica za DV Kockica</t>
  </si>
  <si>
    <t>24.09.2025.</t>
  </si>
  <si>
    <t>Kolači za svečanu sjednicu</t>
  </si>
  <si>
    <t>25.09.2025.</t>
  </si>
  <si>
    <t>Priznanja za učenike i mentore</t>
  </si>
  <si>
    <t>26.09.2025.</t>
  </si>
  <si>
    <t>Materijal kvadratno i plosnato željezo za M.O.Brezine</t>
  </si>
  <si>
    <t>29.09.2025.</t>
  </si>
  <si>
    <t>Buketi - sjednica</t>
  </si>
  <si>
    <t>28.08.2025.</t>
  </si>
  <si>
    <t xml:space="preserve">Vreće za smeće - jezero pjeskara </t>
  </si>
  <si>
    <t>Rad NKV radnika sat čišćenje mkc</t>
  </si>
  <si>
    <t>Rad NKV radnika čišćenje gradske 11.08.25-22.08.25.</t>
  </si>
  <si>
    <t>LOOP d.o.o.</t>
  </si>
  <si>
    <t>Glazbeni rekviziti u okviru projekta Razvoj i kreativnost u DV Kockica Lipik</t>
  </si>
  <si>
    <t>u pripremi</t>
  </si>
  <si>
    <t>01.10.2025.</t>
  </si>
  <si>
    <t>Hongoldonija d.o.o.</t>
  </si>
  <si>
    <t>Servis kosilice i zamjena hidro motora -park Lipik</t>
  </si>
  <si>
    <t>NK Lipik-popravak klupa za sjedenje</t>
  </si>
  <si>
    <t xml:space="preserve">M.O.Poljana-materijal  za košnju </t>
  </si>
  <si>
    <t>06.10.2025.</t>
  </si>
  <si>
    <t>aranžman svečana sjednica</t>
  </si>
  <si>
    <t>Cvijećarna Dalas</t>
  </si>
  <si>
    <t>vijenac D.Čaglić</t>
  </si>
  <si>
    <t>plakati - Lado</t>
  </si>
  <si>
    <t>lokot za Ribnjake</t>
  </si>
  <si>
    <t>07.10.2025.</t>
  </si>
  <si>
    <t>Affectum , vl. Blaž Časar</t>
  </si>
  <si>
    <t>Odnosi sa  javnostima - nagrada Grada Lipika superslalom</t>
  </si>
  <si>
    <t>Supstrat Brill TYP-4sofp 70l</t>
  </si>
  <si>
    <t>Supstrat zemlja za cvijeće 10 vreča</t>
  </si>
  <si>
    <t>HortiGea d.o.o.</t>
  </si>
  <si>
    <t>Sadnice za perivoj</t>
  </si>
  <si>
    <t>09.10.2025.</t>
  </si>
  <si>
    <t>Vijenci - VSNM</t>
  </si>
  <si>
    <t>Vijenac - civili</t>
  </si>
  <si>
    <t>USLUGA d.o.o.</t>
  </si>
  <si>
    <t>Oprema dječjeg igrališta u okviru projekta Razvoj i kreativnost u DV Kockica Lipik</t>
  </si>
  <si>
    <t>10.10.2025.</t>
  </si>
  <si>
    <t>Svečani ručak Lado, 20.10.2025.</t>
  </si>
  <si>
    <t>La Vell</t>
  </si>
  <si>
    <t>Pranje, sušenje, peglanje stoljnjaka - dan grada</t>
  </si>
  <si>
    <t>Ceste Bjelovar d.d.</t>
  </si>
  <si>
    <t>Isporuka asfaltne mješavine -sanacija udarnih rupa u asfaltu</t>
  </si>
  <si>
    <t>Rad NKV radnika MKC -čišćenje</t>
  </si>
  <si>
    <t>Usluga popravka jarbola za zastave</t>
  </si>
  <si>
    <t>Materijal za popravak WC-kotlića prizemlje</t>
  </si>
  <si>
    <t>13.10.2025.</t>
  </si>
  <si>
    <t>Usluga stručnog nadzora društveni dom Filipovac</t>
  </si>
  <si>
    <t>servis bojlera tržnica</t>
  </si>
  <si>
    <t>trajna ploča i naljepnice - Dj. Igralište Brekinska</t>
  </si>
  <si>
    <t>Lipička razvojna i turistička agencija LIRA doo</t>
  </si>
  <si>
    <t>promo članak - Dj.igralište Brekinska</t>
  </si>
  <si>
    <t>15.10.2025.</t>
  </si>
  <si>
    <t>Radovi na pripremi i održavanju manifestacije povodom dana G.L.-dječji dan</t>
  </si>
  <si>
    <t>16.10.2025.</t>
  </si>
  <si>
    <t xml:space="preserve">Cvijećarna Helena </t>
  </si>
  <si>
    <t xml:space="preserve">Vijenac Tigrovi </t>
  </si>
  <si>
    <t>17.10.2025.</t>
  </si>
  <si>
    <t xml:space="preserve">Juriflor </t>
  </si>
  <si>
    <t>Dan grada maćuhica podigla Jasna Molnar Kukić</t>
  </si>
  <si>
    <t xml:space="preserve">Nastavni zavod za javno zdravstvo </t>
  </si>
  <si>
    <t>Mamografsko snimanje 40 zena Lipik 21.23.10.2025.</t>
  </si>
  <si>
    <t>Manifestacija Autoslalom u PIL-u.</t>
  </si>
  <si>
    <t>22.10.2025.</t>
  </si>
  <si>
    <t xml:space="preserve">KTC </t>
  </si>
  <si>
    <t xml:space="preserve">Sretstva za čišćenje Gradske uprave </t>
  </si>
  <si>
    <t>23.10.2025.</t>
  </si>
  <si>
    <t xml:space="preserve">Šank PIL </t>
  </si>
  <si>
    <t>24.10.2025.</t>
  </si>
  <si>
    <t xml:space="preserve">Cvjećarna Helena </t>
  </si>
  <si>
    <t xml:space="preserve">76. bataljun </t>
  </si>
  <si>
    <t>28.10.2025.</t>
  </si>
  <si>
    <t>Trajna ploča i naljepnice - Razvoj i kreativnost u DV Kockica</t>
  </si>
  <si>
    <t>29.10.2025.</t>
  </si>
  <si>
    <t>promo članak - Razvoj i kreativnost u DV Kockica</t>
  </si>
  <si>
    <t>03.11.2025.</t>
  </si>
  <si>
    <t>cloud licenca + usluge</t>
  </si>
  <si>
    <t xml:space="preserve">Popravak jarbola </t>
  </si>
  <si>
    <t>TLN INSTALACIJE d.o.o.</t>
  </si>
  <si>
    <t>Termostat sušilica SC</t>
  </si>
  <si>
    <t>7.11.2025.</t>
  </si>
  <si>
    <t xml:space="preserve">INFOS MEDIJA </t>
  </si>
  <si>
    <t xml:space="preserve">Banner 3 dana, Vukovar </t>
  </si>
  <si>
    <t>11.11.2025.</t>
  </si>
  <si>
    <t>Rad bagera na sportskom centru Lipik</t>
  </si>
  <si>
    <t>31.10.2025.</t>
  </si>
  <si>
    <t>Materijal za fontanu i slavinu za pitku vodu Park</t>
  </si>
  <si>
    <t>14.11.2025.</t>
  </si>
  <si>
    <t>Filir</t>
  </si>
  <si>
    <t xml:space="preserve">Pokloni sv. Nikola </t>
  </si>
  <si>
    <t>Nastavak radova krajobraznog uređenja vanjskog prostora društvenog doma Filipovac (asfalt)</t>
  </si>
  <si>
    <t>19.11.2025.</t>
  </si>
  <si>
    <t>Gamauf d.o.o.</t>
  </si>
  <si>
    <t>Pelet za NK Lipik</t>
  </si>
  <si>
    <t>20.11.2025.</t>
  </si>
  <si>
    <t>Edo Tomić mag.ing.aedif.</t>
  </si>
  <si>
    <t>Procjembeni elaborat k.č.br. 1207/3, k.o.Lipik</t>
  </si>
  <si>
    <t>Klima uređaji za dom Filipovac</t>
  </si>
  <si>
    <t>1</t>
  </si>
  <si>
    <t>21.11.2025.</t>
  </si>
  <si>
    <t>Restarting d.o.o.</t>
  </si>
  <si>
    <t>Edukacija kibernetička sigurnost</t>
  </si>
  <si>
    <t>HRT Šarić d.o.o.</t>
  </si>
  <si>
    <t>Ormar za nadzemni hidrant (sportski centar)</t>
  </si>
  <si>
    <t>Trajna ploča - Uređenje javnih površina Grada Lipika i Općine Kiseljak</t>
  </si>
  <si>
    <t>24.11.2025.</t>
  </si>
  <si>
    <t xml:space="preserve">Korita </t>
  </si>
  <si>
    <t xml:space="preserve">Agronom </t>
  </si>
  <si>
    <t>Supstart Brill 70 lit za cvijeće</t>
  </si>
  <si>
    <t>Sol za ceste</t>
  </si>
  <si>
    <t>4</t>
  </si>
  <si>
    <t>27.11.2025.</t>
  </si>
  <si>
    <t>Stručni nadzor krajobraznog uređenja -nastavk</t>
  </si>
  <si>
    <t>Papuk</t>
  </si>
  <si>
    <t>28.11.2025.</t>
  </si>
  <si>
    <t xml:space="preserve">Dan branitelja </t>
  </si>
  <si>
    <t>01.12.2025.</t>
  </si>
  <si>
    <t>Čišćenje i bojanje zidova- stan Ribnjaci br.7</t>
  </si>
  <si>
    <t>02.12.2025.</t>
  </si>
  <si>
    <t>Materijal za manifestaciju Miris Božića</t>
  </si>
  <si>
    <t>Cvijeće, sukladno ponudi PON-25-01-00041</t>
  </si>
  <si>
    <t>03.12.2025.</t>
  </si>
  <si>
    <t>Maćuhice, sukladno ponudi PON-25-01-00057</t>
  </si>
  <si>
    <t xml:space="preserve">Materijal za higijenu </t>
  </si>
  <si>
    <t xml:space="preserve">Neon reklam </t>
  </si>
  <si>
    <t xml:space="preserve">Pečati </t>
  </si>
  <si>
    <t>Uslužni obrt Šareni svijet</t>
  </si>
  <si>
    <t>Dječji doček NG</t>
  </si>
  <si>
    <t>Soboslikarski obrt Colore</t>
  </si>
  <si>
    <t xml:space="preserve">Najma napuhanaca </t>
  </si>
  <si>
    <t>Aktivacija modula i podešavanje nadogradnji: eRačun</t>
  </si>
  <si>
    <t>17.12.2025.</t>
  </si>
  <si>
    <t>Elena Moćan inž.grad.</t>
  </si>
  <si>
    <t>Izrada procjene tržišne vrijednosti nekretnine k.č.br.1531/11 i k.č.br. 570 k.o. Lipik</t>
  </si>
  <si>
    <t>01.11.2025.</t>
  </si>
  <si>
    <t>Dom Gaj- održavanje</t>
  </si>
  <si>
    <t>Rad NKV radnika na čišćenju MKC-a</t>
  </si>
  <si>
    <t>Rad NKV radnika na čišćenju društvenog doma Gaj</t>
  </si>
  <si>
    <t>Electro S,obrt za trgovinu</t>
  </si>
  <si>
    <t>Materijal za Miris Božića -instalacije</t>
  </si>
  <si>
    <t>Poljana d.o.o. Požega</t>
  </si>
  <si>
    <t>Materijal za Miris Božića -tajmer</t>
  </si>
  <si>
    <t>registratori</t>
  </si>
  <si>
    <t>18.12.2025.</t>
  </si>
  <si>
    <t>SB INVEST d.o.o.</t>
  </si>
  <si>
    <t>Stručni nadzor radovi na objektu -Spomen park dom.rata</t>
  </si>
  <si>
    <t xml:space="preserve">Domjenak Gradsko vijeće </t>
  </si>
  <si>
    <t>19.12.2025.</t>
  </si>
  <si>
    <t>Požeško hr</t>
  </si>
  <si>
    <t>Čestitka</t>
  </si>
  <si>
    <t>Kronika</t>
  </si>
  <si>
    <t>Slavonija in</t>
  </si>
  <si>
    <t>Termo metal d.o.o.</t>
  </si>
  <si>
    <t>Materijal vodokotlić i daska za objekt Multikulturalni centar Lipik</t>
  </si>
  <si>
    <t>30.12.2025.</t>
  </si>
  <si>
    <t>Materijal za djećje igralište park Lipik</t>
  </si>
  <si>
    <t>Uređenje deponije Jagma</t>
  </si>
  <si>
    <t>Odvoz k</t>
  </si>
  <si>
    <t>31.12.2025.</t>
  </si>
  <si>
    <t>Rad NKV radnika održavanje i čišćenje zgrade gradske uprave</t>
  </si>
  <si>
    <t>Zbroj</t>
  </si>
  <si>
    <t>da</t>
  </si>
  <si>
    <t>Natpisi redaka</t>
  </si>
  <si>
    <t>(prazno)</t>
  </si>
  <si>
    <t>Ukupni zbroj</t>
  </si>
  <si>
    <t>Zbroj od Iznos ukupno (bez PDV-a)
EUR:</t>
  </si>
  <si>
    <t>Zbroj od Iznos ukupno (s PDV-om):</t>
  </si>
  <si>
    <t>Robe</t>
  </si>
  <si>
    <t>Usluge</t>
  </si>
  <si>
    <t>Radovi</t>
  </si>
  <si>
    <t>Narudžbenice</t>
  </si>
  <si>
    <t>robe</t>
  </si>
  <si>
    <t>usluge</t>
  </si>
  <si>
    <t>radovi</t>
  </si>
  <si>
    <t>Ugovori</t>
  </si>
  <si>
    <t>Zbroj od Iznos
s PDV-om</t>
  </si>
  <si>
    <t>Zbroj od Iznos
bez PDV-a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</si>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</sst>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/m/yyyy/"/>
    <numFmt numFmtId="165" formatCode="dd/mm/yyyy/"/>
  </numFmts>
  <fonts count="10" x14ac:knownFonts="1">
    <font>
      <sz val="11"/>
      <color theme="1"/>
      <name val="Times New Roman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38"/>
    </font>
    <font>
      <b/>
      <sz val="11"/>
      <name val="Times New Roman"/>
      <family val="1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3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65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vertical="center"/>
    </xf>
    <xf numFmtId="4" fontId="2" fillId="0" borderId="4" xfId="0" applyNumberFormat="1" applyFont="1" applyBorder="1" applyAlignment="1">
      <alignment horizontal="right" vertical="center"/>
    </xf>
    <xf numFmtId="9" fontId="2" fillId="0" borderId="4" xfId="2" applyFont="1" applyFill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/>
    </xf>
    <xf numFmtId="0" fontId="2" fillId="0" borderId="0" xfId="0" applyFo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" fontId="4" fillId="0" borderId="0" xfId="0" applyNumberFormat="1" applyFont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165" fontId="2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wrapText="1"/>
    </xf>
    <xf numFmtId="0" fontId="6" fillId="0" borderId="0" xfId="3" applyFont="1"/>
    <xf numFmtId="0" fontId="7" fillId="0" borderId="5" xfId="0" applyFont="1" applyBorder="1" applyAlignment="1">
      <alignment vertical="center"/>
    </xf>
    <xf numFmtId="0" fontId="2" fillId="0" borderId="5" xfId="0" applyFont="1" applyBorder="1"/>
    <xf numFmtId="4" fontId="2" fillId="0" borderId="8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/>
    </xf>
    <xf numFmtId="0" fontId="3" fillId="0" borderId="6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4" fontId="2" fillId="0" borderId="5" xfId="0" applyNumberFormat="1" applyFont="1" applyBorder="1" applyAlignment="1">
      <alignment horizontal="center"/>
    </xf>
    <xf numFmtId="4" fontId="0" fillId="0" borderId="0" xfId="0" applyNumberFormat="1"/>
    <xf numFmtId="0" fontId="6" fillId="0" borderId="0" xfId="0" applyFont="1"/>
    <xf numFmtId="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 wrapText="1"/>
    </xf>
    <xf numFmtId="0" fontId="2" fillId="0" borderId="5" xfId="1" applyNumberFormat="1" applyFont="1" applyFill="1" applyBorder="1" applyAlignment="1">
      <alignment horizontal="center"/>
    </xf>
    <xf numFmtId="49" fontId="2" fillId="0" borderId="5" xfId="1" applyNumberFormat="1" applyFont="1" applyFill="1" applyBorder="1" applyAlignment="1">
      <alignment horizontal="center"/>
    </xf>
    <xf numFmtId="43" fontId="2" fillId="0" borderId="5" xfId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6" xfId="0" applyNumberFormat="1" applyFont="1" applyBorder="1" applyAlignment="1">
      <alignment horizontal="right"/>
    </xf>
    <xf numFmtId="0" fontId="2" fillId="0" borderId="6" xfId="0" applyFont="1" applyBorder="1"/>
    <xf numFmtId="49" fontId="2" fillId="0" borderId="6" xfId="0" applyNumberFormat="1" applyFont="1" applyBorder="1" applyAlignment="1">
      <alignment horizontal="center"/>
    </xf>
    <xf numFmtId="9" fontId="2" fillId="0" borderId="4" xfId="2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right"/>
    </xf>
    <xf numFmtId="4" fontId="2" fillId="0" borderId="0" xfId="0" applyNumberFormat="1" applyFont="1"/>
    <xf numFmtId="0" fontId="2" fillId="0" borderId="5" xfId="0" applyFont="1" applyBorder="1" applyAlignment="1" applyProtection="1">
      <alignment horizontal="left" vertical="center"/>
      <protection locked="0"/>
    </xf>
    <xf numFmtId="9" fontId="2" fillId="0" borderId="5" xfId="2" applyFont="1" applyFill="1" applyBorder="1" applyAlignment="1">
      <alignment horizontal="center" vertical="center"/>
    </xf>
    <xf numFmtId="9" fontId="2" fillId="0" borderId="9" xfId="2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9" xfId="0" applyFont="1" applyBorder="1" applyAlignment="1">
      <alignment horizontal="left" vertical="center"/>
    </xf>
    <xf numFmtId="4" fontId="2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left" vertical="center"/>
    </xf>
    <xf numFmtId="4" fontId="0" fillId="0" borderId="5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5" xfId="0" applyNumberForma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4" fontId="0" fillId="0" borderId="5" xfId="0" applyNumberFormat="1" applyBorder="1"/>
    <xf numFmtId="0" fontId="9" fillId="0" borderId="0" xfId="0" applyFont="1"/>
    <xf numFmtId="0" fontId="0" fillId="0" borderId="0" xfId="0" applyAlignment="1">
      <alignment horizontal="center" vertical="center" wrapText="1"/>
    </xf>
    <xf numFmtId="0" fontId="0" fillId="0" borderId="5" xfId="0" pivotButton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/>
    </xf>
    <xf numFmtId="4" fontId="9" fillId="2" borderId="5" xfId="0" applyNumberFormat="1" applyFont="1" applyFill="1" applyBorder="1"/>
  </cellXfs>
  <cellStyles count="4">
    <cellStyle name="Hiperveza" xfId="3" builtinId="8"/>
    <cellStyle name="Normalno" xfId="0" builtinId="0"/>
    <cellStyle name="Postotak" xfId="2" builtinId="5"/>
    <cellStyle name="Zarez" xfId="1" builtinId="3"/>
  </cellStyles>
  <dxfs count="78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numFmt numFmtId="165" formatCode="dd/mm/yyyy/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rgb="FF000000"/>
          <bgColor auto="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4" formatCode="#,##0.00"/>
      <alignment horizontal="righ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numFmt numFmtId="165" formatCode="dd/mm/yyyy/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/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vonko Novokmet" refreshedDate="46055.426817824075" createdVersion="8" refreshedVersion="8" minRefreshableVersion="3" recordCount="428" xr:uid="{A8C7EAF7-3AEF-4CEA-9218-6F90ABE0EC2D}">
  <cacheSource type="worksheet">
    <worksheetSource name="Tablica46"/>
  </cacheSource>
  <cacheFields count="14">
    <cacheField name="Broj narudžbenice" numFmtId="0">
      <sharedItems containsSemiMixedTypes="0" containsString="0" containsNumber="1" containsInteger="1" minValue="1" maxValue="430"/>
    </cacheField>
    <cacheField name="Odsjek" numFmtId="0">
      <sharedItems containsString="0" containsBlank="1" containsNumber="1" containsInteger="1" minValue="1" maxValue="4"/>
    </cacheField>
    <cacheField name="Djelatnik_x000a_(URBR)" numFmtId="0">
      <sharedItems containsString="0" containsBlank="1" containsNumber="1" containsInteger="1" minValue="1" maxValue="10"/>
    </cacheField>
    <cacheField name="Datum" numFmtId="0">
      <sharedItems containsDate="1" containsBlank="1" containsMixedTypes="1" minDate="2025-01-02T00:00:00" maxDate="2025-12-31T00:00:00"/>
    </cacheField>
    <cacheField name="Prodavatelj/Izvršitelj" numFmtId="0">
      <sharedItems/>
    </cacheField>
    <cacheField name="Napomena" numFmtId="0">
      <sharedItems containsBlank="1"/>
    </cacheField>
    <cacheField name="Iznos ukupno (bez PDV-a)_x000a_EUR:" numFmtId="4">
      <sharedItems containsSemiMixedTypes="0" containsString="0" containsNumber="1" minValue="0" maxValue="25020" count="288">
        <n v="64.400000000000006"/>
        <n v="35"/>
        <n v="300"/>
        <n v="76.45"/>
        <n v="30.49"/>
        <n v="152.09"/>
        <n v="24.59"/>
        <n v="24.47"/>
        <n v="11100"/>
        <n v="35.119999999999997"/>
        <n v="1250"/>
        <n v="234"/>
        <n v="777.65"/>
        <n v="7000"/>
        <n v="215"/>
        <n v="1040"/>
        <n v="13496"/>
        <n v="135.69999999999999"/>
        <n v="1648"/>
        <n v="704.4"/>
        <n v="600"/>
        <n v="2012.88"/>
        <n v="258.83"/>
        <n v="4416.67"/>
        <n v="391"/>
        <n v="124.95"/>
        <n v="1038.29"/>
        <n v="1200"/>
        <n v="312"/>
        <n v="420"/>
        <n v="200"/>
        <n v="632"/>
        <n v="40"/>
        <n v="320"/>
        <n v="101.25"/>
        <n v="176.58"/>
        <n v="250"/>
        <n v="150"/>
        <n v="900"/>
        <n v="2400"/>
        <n v="127.71"/>
        <n v="700"/>
        <n v="30"/>
        <n v="56.73"/>
        <n v="120"/>
        <n v="10381.5"/>
        <n v="130"/>
        <n v="46"/>
        <n v="9240"/>
        <n v="86"/>
        <n v="20"/>
        <n v="90"/>
        <n v="218"/>
        <n v="58.2"/>
        <n v="86.01"/>
        <n v="260"/>
        <n v="1400"/>
        <n v="2272"/>
        <n v="848.4"/>
        <n v="1195.26"/>
        <n v="950"/>
        <n v="217.65"/>
        <n v="1800"/>
        <n v="2000"/>
        <n v="9273.7099999999991"/>
        <n v="6.15"/>
        <n v="316"/>
        <n v="448"/>
        <n v="178"/>
        <n v="129"/>
        <n v="215.18"/>
        <n v="47.52"/>
        <n v="370"/>
        <n v="172"/>
        <n v="178.36"/>
        <n v="112"/>
        <n v="30.9"/>
        <n v="3943"/>
        <n v="660"/>
        <n v="1671"/>
        <n v="265"/>
        <n v="160"/>
        <n v="100"/>
        <n v="405"/>
        <n v="2930"/>
        <n v="66.16"/>
        <n v="273.29000000000002"/>
        <n v="280"/>
        <n v="46.07"/>
        <n v="2600"/>
        <n v="2642"/>
        <n v="610"/>
        <n v="36.96"/>
        <n v="64"/>
        <n v="509.44"/>
        <n v="212"/>
        <n v="2314"/>
        <n v="70"/>
        <n v="85.99"/>
        <n v="170"/>
        <n v="48"/>
        <n v="4095"/>
        <n v="675"/>
        <n v="101.35"/>
        <n v="1000"/>
        <n v="21.6"/>
        <n v="720"/>
        <n v="3300"/>
        <n v="405.6"/>
        <n v="276.57"/>
        <n v="800"/>
        <n v="682.4"/>
        <n v="40.229999999999997"/>
        <n v="53.32"/>
        <n v="538.5"/>
        <n v="286"/>
        <n v="253"/>
        <n v="520"/>
        <n v="0"/>
        <n v="400"/>
        <n v="456"/>
        <n v="350"/>
        <n v="275"/>
        <n v="1852"/>
        <n v="440"/>
        <n v="156"/>
        <n v="295"/>
        <n v="130.81"/>
        <n v="418"/>
        <n v="119.07"/>
        <n v="2184"/>
        <n v="60"/>
        <n v="230"/>
        <n v="88"/>
        <n v="110"/>
        <n v="199"/>
        <n v="1280"/>
        <n v="500"/>
        <n v="16.8"/>
        <n v="79.39"/>
        <n v="245.4"/>
        <n v="225.6"/>
        <n v="377.6"/>
        <n v="80"/>
        <n v="190"/>
        <n v="44.48"/>
        <n v="22.38"/>
        <n v="210"/>
        <n v="8175"/>
        <n v="29.02"/>
        <n v="40.71"/>
        <n v="1190"/>
        <n v="270.02"/>
        <n v="640"/>
        <n v="23.04"/>
        <n v="1750"/>
        <n v="204"/>
        <n v="1313.83"/>
        <n v="215.55"/>
        <n v="4.8"/>
        <n v="425.26"/>
        <n v="1500"/>
        <n v="196.09"/>
        <n v="415"/>
        <n v="225"/>
        <n v="3122.5"/>
        <n v="24.05"/>
        <n v="180"/>
        <n v="719.13"/>
        <n v="712.8"/>
        <n v="75"/>
        <n v="140"/>
        <n v="817.5"/>
        <n v="89.33"/>
        <n v="1811.5"/>
        <n v="215.12"/>
        <n v="2579.59"/>
        <n v="16.670000000000002"/>
        <n v="242.93"/>
        <n v="227.04"/>
        <n v="19033.78"/>
        <n v="4550"/>
        <n v="722.4"/>
        <n v="22.04"/>
        <n v="46.31"/>
        <n v="703.2"/>
        <n v="161"/>
        <n v="2036"/>
        <n v="831.2"/>
        <n v="76.319999999999993"/>
        <n v="450"/>
        <n v="480"/>
        <n v="52.93"/>
        <n v="103.55238095238096"/>
        <n v="278.39999999999998"/>
        <n v="233.8"/>
        <n v="1191.3"/>
        <n v="240"/>
        <n v="580"/>
        <n v="470"/>
        <n v="2510"/>
        <n v="402"/>
        <n v="69"/>
        <n v="2500"/>
        <n v="2470"/>
        <n v="186"/>
        <n v="1995"/>
        <n v="5715"/>
        <n v="98"/>
        <n v="1070"/>
        <n v="62.52"/>
        <n v="28.79"/>
        <n v="107.6"/>
        <n v="57.96"/>
        <n v="53.52"/>
        <n v="105"/>
        <n v="145"/>
        <n v="539.30999999999995"/>
        <n v="39.04"/>
        <n v="65.599999999999994"/>
        <n v="27.32"/>
        <n v="116"/>
        <n v="1320"/>
        <n v="46.63"/>
        <n v="270"/>
        <n v="9803.4500000000007"/>
        <n v="130.55000000000001"/>
        <n v="93.85"/>
        <n v="8.7200000000000006"/>
        <n v="824.74"/>
        <n v="870"/>
        <n v="360"/>
        <n v="50"/>
        <n v="220"/>
        <n v="206.32"/>
        <n v="6000"/>
        <n v="522"/>
        <n v="38.6"/>
        <n v="4000"/>
        <n v="311"/>
        <n v="138.88"/>
        <n v="24.29"/>
        <n v="5.2"/>
        <n v="3000.75"/>
        <n v="1888.8"/>
        <n v="26.6"/>
        <n v="67.260000000000005"/>
        <n v="27.07"/>
        <n v="87.2"/>
        <n v="25020"/>
        <n v="12532"/>
        <n v="708"/>
        <n v="54"/>
        <n v="1255.56"/>
        <n v="1030"/>
        <n v="243.7"/>
        <n v="24.35"/>
        <n v="81.8"/>
        <n v="999.41"/>
        <n v="1387.5"/>
        <n v="65"/>
        <n v="1600"/>
        <n v="135.63999999999999"/>
        <n v="43.24"/>
        <n v="2073.5"/>
        <n v="11200"/>
        <n v="280.8"/>
        <n v="333.25"/>
        <n v="2890"/>
        <n v="229.02"/>
        <n v="25"/>
        <n v="32"/>
        <n v="4868"/>
        <n v="124"/>
        <n v="1440"/>
        <n v="10.44"/>
        <n v="3012.8"/>
        <n v="1920"/>
        <n v="424.72"/>
        <n v="528"/>
        <n v="175"/>
        <n v="76.8"/>
        <n v="21.04"/>
        <n v="61.02"/>
        <n v="260.70999999999998"/>
        <n v="142.21"/>
        <n v="2.83"/>
        <n v="1210"/>
      </sharedItems>
    </cacheField>
    <cacheField name="Stopa PDV-a" numFmtId="9">
      <sharedItems containsString="0" containsBlank="1" containsNumber="1" minValue="0" maxValue="0.25"/>
    </cacheField>
    <cacheField name="Iznos ukupno (s PDV-om):" numFmtId="4">
      <sharedItems containsString="0" containsBlank="1" containsNumber="1" minValue="0" maxValue="26931"/>
    </cacheField>
    <cacheField name="Robe 1_x000a_Usluge 2_x000a_Radovi 3" numFmtId="0">
      <sharedItems containsString="0" containsBlank="1" containsNumber="1" containsInteger="1" minValue="1" maxValue="3" count="4">
        <n v="1"/>
        <n v="2"/>
        <n v="3"/>
        <m/>
      </sharedItems>
    </cacheField>
    <cacheField name="Broj ponuda_x000a_dobiveno/zatraženo" numFmtId="49">
      <sharedItems containsBlank="1"/>
    </cacheField>
    <cacheField name="Upisano u registar EOJN" numFmtId="0">
      <sharedItems containsBlank="1"/>
    </cacheField>
    <cacheField name="Financirano iz EU" numFmtId="0">
      <sharedItems containsNonDate="0" containsString="0" containsBlank="1"/>
    </cacheField>
    <cacheField name="Stupac1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vonko Novokmet" refreshedDate="46071.600737037035" createdVersion="8" refreshedVersion="8" minRefreshableVersion="3" recordCount="404" xr:uid="{1D987DFA-F73D-4E96-9925-985CEE357C64}">
  <cacheSource type="worksheet">
    <worksheetSource name="Tablica463"/>
  </cacheSource>
  <cacheFields count="14">
    <cacheField name="Broj narudžbenice" numFmtId="0">
      <sharedItems containsSemiMixedTypes="0" containsString="0" containsNumber="1" containsInteger="1" minValue="1" maxValue="430"/>
    </cacheField>
    <cacheField name="Odsjek" numFmtId="0">
      <sharedItems containsString="0" containsBlank="1" containsNumber="1" containsInteger="1" minValue="1" maxValue="4"/>
    </cacheField>
    <cacheField name="Djelatnik_x000a_(URBR)" numFmtId="0">
      <sharedItems containsString="0" containsBlank="1" containsNumber="1" containsInteger="1" minValue="1" maxValue="10"/>
    </cacheField>
    <cacheField name="Datum" numFmtId="0">
      <sharedItems containsDate="1" containsBlank="1" containsMixedTypes="1" minDate="2025-01-02T00:00:00" maxDate="2025-12-31T00:00:00"/>
    </cacheField>
    <cacheField name="Prodavatelj/Izvršitelj" numFmtId="0">
      <sharedItems/>
    </cacheField>
    <cacheField name="Napomena" numFmtId="0">
      <sharedItems containsBlank="1"/>
    </cacheField>
    <cacheField name="Iznos ukupno (bez PDV-a)_x000a_EUR:" numFmtId="4">
      <sharedItems containsSemiMixedTypes="0" containsString="0" containsNumber="1" minValue="0" maxValue="3012.8"/>
    </cacheField>
    <cacheField name="Stopa PDV-a" numFmtId="9">
      <sharedItems containsString="0" containsBlank="1" containsNumber="1" minValue="0" maxValue="0.25"/>
    </cacheField>
    <cacheField name="Iznos ukupno (s PDV-om):" numFmtId="4">
      <sharedItems containsString="0" containsBlank="1" containsNumber="1" minValue="0" maxValue="3750.94"/>
    </cacheField>
    <cacheField name="Robe 1_x000a_Usluge 2_x000a_Radovi 3" numFmtId="0">
      <sharedItems containsSemiMixedTypes="0" containsString="0" containsNumber="1" containsInteger="1" minValue="1" maxValue="3" count="3">
        <n v="1"/>
        <n v="2"/>
        <n v="3"/>
      </sharedItems>
    </cacheField>
    <cacheField name="Broj ponuda_x000a_dobiveno/zatraženo" numFmtId="49">
      <sharedItems containsBlank="1"/>
    </cacheField>
    <cacheField name="Upisano u registar EOJN" numFmtId="0">
      <sharedItems containsBlank="1"/>
    </cacheField>
    <cacheField name="Financirano iz EU" numFmtId="0">
      <sharedItems containsNonDate="0" containsString="0" containsBlank="1"/>
    </cacheField>
    <cacheField name="Stupac1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8">
  <r>
    <n v="1"/>
    <n v="3"/>
    <m/>
    <d v="2025-01-02T00:00:00"/>
    <s v="Živa voda d.o.o."/>
    <s v="Galoni vode"/>
    <x v="0"/>
    <n v="0.25"/>
    <n v="80.5"/>
    <x v="0"/>
    <m/>
    <m/>
    <m/>
    <m/>
  </r>
  <r>
    <n v="2"/>
    <n v="3"/>
    <m/>
    <d v="2025-01-02T00:00:00"/>
    <s v="Živa voda d.o.o."/>
    <s v="Usluga čišćenja aparata "/>
    <x v="1"/>
    <n v="0.25"/>
    <n v="43.75"/>
    <x v="1"/>
    <m/>
    <m/>
    <m/>
    <m/>
  </r>
  <r>
    <n v="3"/>
    <n v="3"/>
    <n v="2"/>
    <s v="02.01.2025."/>
    <s v="Radio Slavonija"/>
    <s v="Blagdanska čestitka - 20 emitiranja"/>
    <x v="2"/>
    <n v="0.25"/>
    <n v="375"/>
    <x v="1"/>
    <m/>
    <m/>
    <m/>
    <m/>
  </r>
  <r>
    <n v="4"/>
    <n v="4"/>
    <n v="5"/>
    <s v="02.01.2025."/>
    <s v="Metalko d.o.o."/>
    <s v="Materijal Miris božića"/>
    <x v="3"/>
    <n v="0.25"/>
    <n v="95.56"/>
    <x v="0"/>
    <m/>
    <m/>
    <m/>
    <m/>
  </r>
  <r>
    <n v="5"/>
    <n v="4"/>
    <n v="5"/>
    <s v="02.01.2025."/>
    <s v="Metalko d.o.o."/>
    <s v="Društveni dom Japaga"/>
    <x v="4"/>
    <n v="0.25"/>
    <n v="38.11"/>
    <x v="0"/>
    <m/>
    <m/>
    <m/>
    <m/>
  </r>
  <r>
    <n v="6"/>
    <n v="4"/>
    <n v="5"/>
    <s v="07.01.2025."/>
    <s v="Metalko d.o.o."/>
    <s v="Materijal za Božični sajam"/>
    <x v="5"/>
    <n v="0.25"/>
    <n v="190.11"/>
    <x v="0"/>
    <m/>
    <m/>
    <m/>
    <m/>
  </r>
  <r>
    <n v="7"/>
    <n v="4"/>
    <n v="5"/>
    <s v="07.01.2025."/>
    <s v="Metalko d.o.o."/>
    <s v="Materijal za uređenje šatora -manifestacija doćek Nove godine"/>
    <x v="6"/>
    <n v="0.25"/>
    <n v="30.74"/>
    <x v="0"/>
    <m/>
    <m/>
    <m/>
    <m/>
  </r>
  <r>
    <n v="8"/>
    <n v="4"/>
    <n v="5"/>
    <s v="07.01.2025."/>
    <s v="Metalko d.o.o."/>
    <s v="Materijal za izradu nosaća za zastavice"/>
    <x v="7"/>
    <n v="0.25"/>
    <n v="30.59"/>
    <x v="0"/>
    <m/>
    <m/>
    <m/>
    <m/>
  </r>
  <r>
    <n v="9"/>
    <n v="4"/>
    <n v="6"/>
    <s v="09.01.2025."/>
    <s v="ZELENI PROJEKT j.d.o.o."/>
    <s v="Staza Antunovac i Poljana"/>
    <x v="8"/>
    <n v="0"/>
    <n v="11100"/>
    <x v="1"/>
    <m/>
    <s v="DA"/>
    <m/>
    <m/>
  </r>
  <r>
    <n v="10"/>
    <m/>
    <m/>
    <s v="10.01.2025."/>
    <s v="Metalko d.o.o."/>
    <s v="Brava,kvaka i cilindar za društveni dom Poljana"/>
    <x v="9"/>
    <n v="0.25"/>
    <n v="43.9"/>
    <x v="0"/>
    <m/>
    <m/>
    <m/>
    <m/>
  </r>
  <r>
    <n v="11"/>
    <m/>
    <m/>
    <s v="10.01.2025."/>
    <s v="Bolte Invest j.d.o.o."/>
    <s v="Izrada Idejnog projekta i troškovnika za mrtvačnicu Šeovica"/>
    <x v="10"/>
    <n v="0.25"/>
    <n v="1562.5"/>
    <x v="1"/>
    <m/>
    <m/>
    <m/>
    <m/>
  </r>
  <r>
    <n v="12"/>
    <n v="4"/>
    <n v="10"/>
    <s v="14.01.2025."/>
    <s v="Gamauf d.o.o"/>
    <s v="Pelet za sportski"/>
    <x v="11"/>
    <n v="0.05"/>
    <n v="245.7"/>
    <x v="0"/>
    <m/>
    <m/>
    <m/>
    <m/>
  </r>
  <r>
    <n v="13"/>
    <m/>
    <m/>
    <s v="14.01.2025."/>
    <s v="Termometal d.o.o."/>
    <s v="Plinski kondezacijiski bojler NK Poljana"/>
    <x v="12"/>
    <n v="0.25"/>
    <n v="972.06"/>
    <x v="0"/>
    <m/>
    <m/>
    <m/>
    <m/>
  </r>
  <r>
    <n v="14"/>
    <n v="4"/>
    <n v="6"/>
    <s v="16.01.2025."/>
    <s v="LEVEL PROJECT d.o.o."/>
    <s v="Informativne aktivnosti na temu gospodarenja otpadom"/>
    <x v="13"/>
    <n v="0.25"/>
    <n v="8750"/>
    <x v="1"/>
    <m/>
    <s v="DA"/>
    <m/>
    <m/>
  </r>
  <r>
    <n v="15"/>
    <n v="4"/>
    <n v="9"/>
    <d v="2025-01-17T00:00:00"/>
    <s v="Canofax"/>
    <s v="Fotokopirni papir"/>
    <x v="14"/>
    <n v="0.25"/>
    <n v="268.75"/>
    <x v="0"/>
    <m/>
    <m/>
    <m/>
    <m/>
  </r>
  <r>
    <n v="16"/>
    <n v="4"/>
    <n v="1"/>
    <s v="17.01.2025."/>
    <s v="TRI-TOM"/>
    <s v="parcelacija_Poljana_UPOV"/>
    <x v="15"/>
    <n v="0.25"/>
    <n v="1300"/>
    <x v="1"/>
    <m/>
    <m/>
    <m/>
    <m/>
  </r>
  <r>
    <n v="17"/>
    <m/>
    <m/>
    <s v="20.01.2025."/>
    <s v="Usluga d.o.o."/>
    <s v="Gumene podloge u pločama"/>
    <x v="16"/>
    <n v="0.25"/>
    <n v="16870"/>
    <x v="0"/>
    <m/>
    <s v="DA"/>
    <m/>
    <m/>
  </r>
  <r>
    <n v="18"/>
    <n v="4"/>
    <n v="9"/>
    <d v="2025-01-14T00:00:00"/>
    <s v="Hardsoft j.d.o.o."/>
    <s v="Toneri"/>
    <x v="17"/>
    <n v="0.25"/>
    <n v="169.63"/>
    <x v="0"/>
    <m/>
    <m/>
    <m/>
    <m/>
  </r>
  <r>
    <n v="19"/>
    <n v="3"/>
    <m/>
    <s v="21.1.2025."/>
    <s v="Živa voda d.o.o."/>
    <s v="Galoni vode"/>
    <x v="0"/>
    <n v="0.25"/>
    <n v="80.5"/>
    <x v="0"/>
    <m/>
    <m/>
    <m/>
    <m/>
  </r>
  <r>
    <n v="20"/>
    <m/>
    <m/>
    <s v="21.01.2025."/>
    <s v="Lipkom d.o.o."/>
    <s v="Radovi na ugradnji betonski kocki groblje Lipik"/>
    <x v="18"/>
    <n v="0.25"/>
    <n v="2060"/>
    <x v="2"/>
    <m/>
    <m/>
    <m/>
    <m/>
  </r>
  <r>
    <n v="21"/>
    <m/>
    <m/>
    <s v="21.01.2025."/>
    <s v="Lipkom d.o.o."/>
    <s v="Radovi na izgradnji pješačke staze Vukovarska ul.Lipik"/>
    <x v="19"/>
    <n v="0.25"/>
    <n v="880.5"/>
    <x v="2"/>
    <m/>
    <m/>
    <m/>
    <m/>
  </r>
  <r>
    <n v="22"/>
    <n v="3"/>
    <n v="4"/>
    <s v="23.01.2025."/>
    <s v="Hining- pro d.o.o"/>
    <s v="rekonstrukcija vatrogasnog doma u Gaju- projekt prometnog priključka i prometnih površina"/>
    <x v="20"/>
    <n v="0.25"/>
    <n v="750"/>
    <x v="1"/>
    <m/>
    <m/>
    <m/>
    <m/>
  </r>
  <r>
    <n v="23"/>
    <m/>
    <m/>
    <s v="23.01.2025."/>
    <s v="Lipkom d.o.o."/>
    <s v="Sadnja stabala na groblju Poljana,M.Selo i Dobrovac"/>
    <x v="21"/>
    <n v="0.25"/>
    <n v="2516.1"/>
    <x v="2"/>
    <m/>
    <m/>
    <m/>
    <m/>
  </r>
  <r>
    <n v="24"/>
    <m/>
    <m/>
    <s v="23.01.2025."/>
    <s v="Lipkom d.o.o."/>
    <s v="Ljepljenje plakata nastup Lado"/>
    <x v="22"/>
    <n v="0.25"/>
    <n v="323.54000000000002"/>
    <x v="1"/>
    <m/>
    <m/>
    <m/>
    <m/>
  </r>
  <r>
    <n v="25"/>
    <m/>
    <m/>
    <s v="24.01.2025."/>
    <s v="Initeh modeling"/>
    <s v="stručni nadzor nad izvođenjem radova na izgradnji dječjeg vrtića u Baranjskoj"/>
    <x v="23"/>
    <n v="0.25"/>
    <n v="5520.84"/>
    <x v="1"/>
    <m/>
    <s v="DA"/>
    <m/>
    <m/>
  </r>
  <r>
    <n v="26"/>
    <m/>
    <m/>
    <s v="24.01.2025."/>
    <s v="Lipkom d.o.o."/>
    <s v="Građevinski radovi na izradi betonskog postolja za kontenjer groblje Poljana"/>
    <x v="24"/>
    <n v="0.25"/>
    <n v="488.75"/>
    <x v="2"/>
    <m/>
    <m/>
    <m/>
    <m/>
  </r>
  <r>
    <n v="27"/>
    <n v="3"/>
    <n v="4"/>
    <s v="24.01.2025."/>
    <s v="Večernji list"/>
    <s v="Objava natječaja za zakup na tržnici"/>
    <x v="25"/>
    <n v="0.25"/>
    <n v="156.19"/>
    <x v="1"/>
    <m/>
    <m/>
    <m/>
    <m/>
  </r>
  <r>
    <n v="28"/>
    <m/>
    <m/>
    <s v="24.01.2025."/>
    <s v="Promet Građenje d.o.o."/>
    <s v="Izrada cijevnog propusta za stazu u Gaju"/>
    <x v="26"/>
    <n v="0.25"/>
    <n v="1297.8599999999999"/>
    <x v="2"/>
    <m/>
    <m/>
    <m/>
    <m/>
  </r>
  <r>
    <n v="29"/>
    <m/>
    <m/>
    <s v="24.01.2025."/>
    <s v="Autoprijevoznik Vlado Amić"/>
    <s v="Strojno guranje građeviskog materijala na deponiji Jagma"/>
    <x v="27"/>
    <n v="0.25"/>
    <n v="1500"/>
    <x v="2"/>
    <m/>
    <m/>
    <m/>
    <m/>
  </r>
  <r>
    <n v="30"/>
    <m/>
    <m/>
    <s v="27.01.2025."/>
    <s v="Blachere illumination"/>
    <s v="2D srce bioprint"/>
    <x v="28"/>
    <n v="0.25"/>
    <n v="390"/>
    <x v="0"/>
    <m/>
    <m/>
    <m/>
    <m/>
  </r>
  <r>
    <n v="31"/>
    <m/>
    <m/>
    <s v="27.01.2025."/>
    <s v="Suveniri Kosanović"/>
    <s v="Plakat i cerada 6m - mažoretkinje"/>
    <x v="29"/>
    <n v="0"/>
    <n v="420"/>
    <x v="0"/>
    <m/>
    <m/>
    <m/>
    <m/>
  </r>
  <r>
    <n v="32"/>
    <n v="3"/>
    <n v="2"/>
    <s v="28.1.2025."/>
    <s v="Zaštita Inspekt"/>
    <s v="Ispitivanje vanjske i unutarnje hidranstke mreže - Sportski centar"/>
    <x v="30"/>
    <n v="0.25"/>
    <n v="250"/>
    <x v="1"/>
    <m/>
    <m/>
    <m/>
    <m/>
  </r>
  <r>
    <n v="33"/>
    <n v="4"/>
    <n v="9"/>
    <d v="2025-01-28T00:00:00"/>
    <s v="Narodne novine"/>
    <s v="Objava oglasa za natječaj"/>
    <x v="31"/>
    <n v="0.25"/>
    <n v="790"/>
    <x v="1"/>
    <m/>
    <m/>
    <m/>
    <m/>
  </r>
  <r>
    <n v="35"/>
    <n v="3"/>
    <n v="2"/>
    <s v="31.01.2025."/>
    <s v="Cvjećarna Helena"/>
    <s v="Vijenac Novinc"/>
    <x v="32"/>
    <n v="0.25"/>
    <n v="50"/>
    <x v="0"/>
    <m/>
    <m/>
    <m/>
    <m/>
  </r>
  <r>
    <n v="36"/>
    <m/>
    <m/>
    <s v="04.02.2024."/>
    <s v="TOI TOI"/>
    <s v="Najam 4 wc - mažoretkinje"/>
    <x v="33"/>
    <n v="0.25"/>
    <n v="400"/>
    <x v="1"/>
    <m/>
    <m/>
    <m/>
    <m/>
  </r>
  <r>
    <n v="37"/>
    <n v="4"/>
    <n v="9"/>
    <d v="2025-02-04T00:00:00"/>
    <s v="MAKROMIKRO GRUPA d.o.o."/>
    <s v="Uredski materijal"/>
    <x v="34"/>
    <n v="0.25"/>
    <n v="126.56"/>
    <x v="0"/>
    <m/>
    <m/>
    <m/>
    <m/>
  </r>
  <r>
    <n v="38"/>
    <m/>
    <m/>
    <s v="05.02.2025."/>
    <s v="Zeko Tekstil"/>
    <s v="Mikita tkanina, zatvarač skriveni"/>
    <x v="35"/>
    <n v="0.25"/>
    <n v="220.73"/>
    <x v="0"/>
    <m/>
    <m/>
    <m/>
    <m/>
  </r>
  <r>
    <n v="39"/>
    <m/>
    <m/>
    <s v="05.02.2025."/>
    <s v="Krojački salon Lutin"/>
    <s v="Usluga šivanja "/>
    <x v="36"/>
    <m/>
    <n v="250"/>
    <x v="1"/>
    <m/>
    <m/>
    <m/>
    <m/>
  </r>
  <r>
    <n v="40"/>
    <n v="4"/>
    <n v="6"/>
    <s v="05.02.2025."/>
    <s v="GEMA USLUGE d.o.o."/>
    <s v="Servis i puštanje u pogom bojlera PIL J2"/>
    <x v="37"/>
    <n v="0.25"/>
    <n v="120"/>
    <x v="1"/>
    <m/>
    <m/>
    <m/>
    <m/>
  </r>
  <r>
    <n v="41"/>
    <m/>
    <m/>
    <s v="05.02.2025."/>
    <s v="Peregrin, obrt za usluge"/>
    <s v="Stručne radionice: osnove pripovijednog umijeća te učenje i podučavanje"/>
    <x v="38"/>
    <m/>
    <n v="900"/>
    <x v="1"/>
    <m/>
    <m/>
    <m/>
    <m/>
  </r>
  <r>
    <n v="42"/>
    <m/>
    <m/>
    <s v="05.02.2025."/>
    <s v="ZMAJ RADIONICE, obrt za usluge"/>
    <s v="Edukacija za interpretatora kulturne baštine "/>
    <x v="39"/>
    <m/>
    <n v="2400"/>
    <x v="1"/>
    <m/>
    <m/>
    <m/>
    <m/>
  </r>
  <r>
    <n v="43"/>
    <n v="4"/>
    <n v="5"/>
    <s v="05.02.2025."/>
    <s v="Metalko d.o.o."/>
    <s v="Materijal za potrebe grada Lipika"/>
    <x v="40"/>
    <n v="0.25"/>
    <n v="159.63999999999999"/>
    <x v="0"/>
    <m/>
    <m/>
    <m/>
    <m/>
  </r>
  <r>
    <n v="44"/>
    <n v="4"/>
    <n v="2"/>
    <s v="06.02.2025."/>
    <s v="Odvjetnički ured Babić &amp; Brborović"/>
    <s v="Pravne usluge u postupcima 1085/2023 i 581/2024"/>
    <x v="41"/>
    <n v="0.25"/>
    <n v="875"/>
    <x v="1"/>
    <m/>
    <m/>
    <m/>
    <m/>
  </r>
  <r>
    <n v="45"/>
    <n v="4"/>
    <n v="10"/>
    <s v="06.02.2025."/>
    <s v="Gamauf d.o.o"/>
    <s v="Pelet za sportski"/>
    <x v="11"/>
    <n v="0.05"/>
    <n v="245.7"/>
    <x v="0"/>
    <m/>
    <m/>
    <m/>
    <m/>
  </r>
  <r>
    <n v="46"/>
    <n v="3"/>
    <n v="2"/>
    <s v="06.02.2025."/>
    <s v="Cvjećarna Helena"/>
    <s v="Buket - 100ti rođendan"/>
    <x v="42"/>
    <n v="0.25"/>
    <n v="37.5"/>
    <x v="0"/>
    <m/>
    <m/>
    <m/>
    <m/>
  </r>
  <r>
    <n v="48"/>
    <n v="4"/>
    <n v="5"/>
    <s v="10.02.2025."/>
    <s v="Alles d.o.o.Požega"/>
    <s v="Materijal za struju -dvorana Lipik (mažoretkinje)"/>
    <x v="43"/>
    <n v="0.25"/>
    <n v="70.91"/>
    <x v="0"/>
    <m/>
    <m/>
    <m/>
    <m/>
  </r>
  <r>
    <n v="49"/>
    <m/>
    <m/>
    <s v="11.02.2025."/>
    <s v="Risely digital studio"/>
    <s v="administracija web stranice visitlipik.com- pristupačnost za osobe s invaliditetom"/>
    <x v="44"/>
    <n v="0.25"/>
    <n v="150"/>
    <x v="1"/>
    <m/>
    <m/>
    <m/>
    <m/>
  </r>
  <r>
    <n v="50"/>
    <n v="4"/>
    <n v="5"/>
    <s v="11.02.2025."/>
    <s v="Lipkom d.o.o."/>
    <s v="Miris Božića u Lipiku"/>
    <x v="45"/>
    <n v="0.25"/>
    <n v="12976.88"/>
    <x v="2"/>
    <m/>
    <s v="DA"/>
    <m/>
    <m/>
  </r>
  <r>
    <n v="51"/>
    <n v="4"/>
    <n v="5"/>
    <s v="11.02.2025."/>
    <s v="Lipkom d.o.o."/>
    <s v="Čišćenje MKC-a"/>
    <x v="46"/>
    <n v="0.25"/>
    <n v="162.5"/>
    <x v="1"/>
    <m/>
    <m/>
    <m/>
    <m/>
  </r>
  <r>
    <n v="52"/>
    <n v="4"/>
    <n v="5"/>
    <s v="11.02.2025."/>
    <s v="Lipkom d.o.o."/>
    <s v="Popravak i zamjena panela ograde u Pil-u."/>
    <x v="47"/>
    <n v="0.25"/>
    <n v="57.5"/>
    <x v="2"/>
    <m/>
    <m/>
    <m/>
    <m/>
  </r>
  <r>
    <n v="53"/>
    <m/>
    <m/>
    <s v="11.02.2025."/>
    <s v="SB INVEST d.o.o,."/>
    <s v="revizija troškovnika za nastavak radova Spomen park "/>
    <x v="20"/>
    <n v="0.25"/>
    <n v="750"/>
    <x v="1"/>
    <m/>
    <m/>
    <m/>
    <m/>
  </r>
  <r>
    <n v="54"/>
    <m/>
    <m/>
    <s v="12.02.2025."/>
    <s v="LEVEL PROJECT d.o.o."/>
    <s v="Nabava konzultantskih usluga"/>
    <x v="48"/>
    <n v="0.25"/>
    <n v="11550"/>
    <x v="1"/>
    <m/>
    <s v="DA"/>
    <m/>
    <m/>
  </r>
  <r>
    <n v="55"/>
    <n v="4"/>
    <n v="5"/>
    <s v="12.02.2025."/>
    <s v="Metalko d.o.o."/>
    <s v="Betonske cijevi 400x1000"/>
    <x v="49"/>
    <n v="0.25"/>
    <n v="107.5"/>
    <x v="0"/>
    <m/>
    <m/>
    <m/>
    <m/>
  </r>
  <r>
    <n v="56"/>
    <n v="4"/>
    <n v="5"/>
    <s v="12.02.2025."/>
    <s v="Lipkom d.o.o."/>
    <s v="Bukovčani sanacije zemljane deponije"/>
    <x v="37"/>
    <n v="0.25"/>
    <n v="187.5"/>
    <x v="2"/>
    <m/>
    <m/>
    <m/>
    <m/>
  </r>
  <r>
    <n v="57"/>
    <n v="4"/>
    <n v="5"/>
    <s v="12.02.2025."/>
    <s v="Lipkom d.o.o."/>
    <s v="Manifestacija Valentinovo"/>
    <x v="50"/>
    <n v="0.25"/>
    <n v="25"/>
    <x v="2"/>
    <m/>
    <m/>
    <m/>
    <m/>
  </r>
  <r>
    <n v="58"/>
    <n v="4"/>
    <n v="5"/>
    <s v="12.02.2025."/>
    <s v="Lipkom d.o.o"/>
    <s v="Čišćenje gradske uprave"/>
    <x v="51"/>
    <n v="0.25"/>
    <n v="112.5"/>
    <x v="1"/>
    <m/>
    <m/>
    <m/>
    <m/>
  </r>
  <r>
    <n v="59"/>
    <n v="4"/>
    <n v="5"/>
    <s v="12.02.2025."/>
    <s v="Olivier,uslužni obrt"/>
    <s v="Drva za ogrije -manifestacija Mažuretkinje"/>
    <x v="2"/>
    <n v="0.05"/>
    <n v="315"/>
    <x v="0"/>
    <m/>
    <m/>
    <m/>
    <m/>
  </r>
  <r>
    <n v="60"/>
    <n v="4"/>
    <n v="6"/>
    <s v="12.02.2025."/>
    <s v="Termo-expert"/>
    <s v="Vodomjer Vila Zinke"/>
    <x v="52"/>
    <n v="0.25"/>
    <n v="272.5"/>
    <x v="0"/>
    <m/>
    <m/>
    <m/>
    <m/>
  </r>
  <r>
    <n v="61"/>
    <m/>
    <m/>
    <s v="13.02.2025."/>
    <s v="Zagrebinspekt d.o.o."/>
    <s v="Mjerenje Q-H linije za projekt DVD Gaj"/>
    <x v="20"/>
    <n v="0.25"/>
    <n v="750"/>
    <x v="1"/>
    <m/>
    <m/>
    <m/>
    <m/>
  </r>
  <r>
    <n v="62"/>
    <m/>
    <m/>
    <s v="13.02.2025."/>
    <s v="Metalko d.o.o."/>
    <s v="Betonske cijevi 300x1000"/>
    <x v="53"/>
    <n v="0.25"/>
    <n v="72.75"/>
    <x v="0"/>
    <m/>
    <m/>
    <m/>
    <m/>
  </r>
  <r>
    <n v="63"/>
    <n v="3"/>
    <m/>
    <s v="17.02.2025."/>
    <s v="Živa voda d.o.o."/>
    <s v="Galoni vode (13 KOM)"/>
    <x v="54"/>
    <n v="0.25"/>
    <n v="107.51"/>
    <x v="0"/>
    <m/>
    <m/>
    <m/>
    <m/>
  </r>
  <r>
    <n v="64"/>
    <n v="4"/>
    <n v="6"/>
    <s v="19.02.2025."/>
    <s v="VADEL INŽENJERING d.o.o."/>
    <s v="Elektro kontrolno brojilo kafića"/>
    <x v="55"/>
    <n v="0.25"/>
    <n v="325"/>
    <x v="0"/>
    <m/>
    <m/>
    <m/>
    <m/>
  </r>
  <r>
    <n v="65"/>
    <m/>
    <m/>
    <s v="19.02.2025."/>
    <s v="Acta projekt d.o.o."/>
    <s v="Priprema dokumentacije za otvoreni postupak JN - Izgradnja interne prometnice u Lipiku"/>
    <x v="56"/>
    <n v="0.25"/>
    <n v="1750"/>
    <x v="1"/>
    <m/>
    <m/>
    <m/>
    <m/>
  </r>
  <r>
    <n v="66"/>
    <n v="4"/>
    <n v="5"/>
    <s v="20.02.2025."/>
    <s v="VIOS obrt vl.Vinko Tatić"/>
    <s v="Izrada kovane ograde groblje Lipik"/>
    <x v="57"/>
    <n v="0.25"/>
    <n v="2840"/>
    <x v="1"/>
    <m/>
    <m/>
    <m/>
    <m/>
  </r>
  <r>
    <n v="67"/>
    <n v="4"/>
    <n v="6"/>
    <s v="21.02.2025."/>
    <s v="OBRT VISKOVIĆ"/>
    <s v="Pregradni zid na tavanu Dom 5"/>
    <x v="58"/>
    <n v="0.25"/>
    <n v="1060.5"/>
    <x v="2"/>
    <m/>
    <m/>
    <m/>
    <m/>
  </r>
  <r>
    <n v="68"/>
    <m/>
    <m/>
    <s v="21.02.2025."/>
    <s v="PEHARI T&amp;T"/>
    <s v="Pehari i medalje za mažoretkinje"/>
    <x v="59"/>
    <n v="0.25"/>
    <n v="1494.08"/>
    <x v="0"/>
    <m/>
    <m/>
    <m/>
    <m/>
  </r>
  <r>
    <n v="69"/>
    <n v="4"/>
    <n v="5"/>
    <s v="21.02.2025."/>
    <s v="ELECTROM vl.Tomislav Komljenović"/>
    <s v="Javna rasvjeta u naselju Gaj"/>
    <x v="60"/>
    <n v="0"/>
    <n v="950"/>
    <x v="2"/>
    <m/>
    <m/>
    <m/>
    <m/>
  </r>
  <r>
    <n v="70"/>
    <n v="4"/>
    <n v="5"/>
    <s v="21.02.2025."/>
    <s v="ELECTROM vl.Tomislav Komljenović"/>
    <s v="Društveni dom Brezine -rasvjeta"/>
    <x v="61"/>
    <n v="0"/>
    <n v="217.65"/>
    <x v="2"/>
    <m/>
    <m/>
    <m/>
    <m/>
  </r>
  <r>
    <n v="71"/>
    <m/>
    <m/>
    <s v="24.02.2025."/>
    <s v="ACTA PROJEKT d.o.o."/>
    <s v="Priprema dokumentacije za JN - Izgradnja nogometnog igrališta s umjetnom travom"/>
    <x v="62"/>
    <n v="0.25"/>
    <n v="2250"/>
    <x v="1"/>
    <m/>
    <m/>
    <m/>
    <m/>
  </r>
  <r>
    <n v="72"/>
    <n v="4"/>
    <n v="6"/>
    <s v="24.02.2025."/>
    <s v="BID CONTROL d.o.o."/>
    <s v="Energetski certifikat vrtić Lipik"/>
    <x v="63"/>
    <n v="0.25"/>
    <n v="2500"/>
    <x v="1"/>
    <m/>
    <m/>
    <m/>
    <m/>
  </r>
  <r>
    <n v="73"/>
    <n v="4"/>
    <n v="9"/>
    <d v="2025-02-26T00:00:00"/>
    <s v="EXPERT GRADNJA j.d.o.o."/>
    <s v="Nastavak građevinskih radova u Spomen parku Domovinskog rata"/>
    <x v="64"/>
    <n v="0.25"/>
    <n v="11592.14"/>
    <x v="2"/>
    <m/>
    <s v="DA"/>
    <m/>
    <m/>
  </r>
  <r>
    <n v="74"/>
    <n v="4"/>
    <n v="5"/>
    <s v="26.02.2025."/>
    <s v="Termo-metal d.o.o."/>
    <s v="Materijal za zastitu vododvoda u parku"/>
    <x v="65"/>
    <n v="0.25"/>
    <n v="7.69"/>
    <x v="0"/>
    <m/>
    <m/>
    <m/>
    <m/>
  </r>
  <r>
    <n v="75"/>
    <m/>
    <m/>
    <s v="25.02.2025."/>
    <s v="Obrt suveniri Kosanović"/>
    <s v="table terme lipik"/>
    <x v="66"/>
    <m/>
    <n v="316"/>
    <x v="0"/>
    <m/>
    <m/>
    <m/>
    <m/>
  </r>
  <r>
    <n v="76"/>
    <n v="3"/>
    <n v="2"/>
    <s v="26.02.2025."/>
    <s v="Cvjećarna Helena"/>
    <s v="Ruže-Dan žena"/>
    <x v="67"/>
    <n v="0.25"/>
    <n v="560"/>
    <x v="0"/>
    <m/>
    <m/>
    <m/>
    <m/>
  </r>
  <r>
    <n v="77"/>
    <n v="4"/>
    <n v="5"/>
    <s v="26.02.2025."/>
    <s v="ELECTROM vl.Tomislav Komljenović"/>
    <s v="Industrijska zona Lipik-javna rasvjeta lampa"/>
    <x v="68"/>
    <n v="0"/>
    <n v="178"/>
    <x v="0"/>
    <m/>
    <m/>
    <m/>
    <m/>
  </r>
  <r>
    <n v="78"/>
    <n v="4"/>
    <n v="5"/>
    <s v="27.02.2025."/>
    <s v="ELECTROM vl.Tomislav Komljenović"/>
    <s v="Trg dr.F.Tuđmana -rasvjeta"/>
    <x v="69"/>
    <n v="0"/>
    <n v="129"/>
    <x v="0"/>
    <m/>
    <m/>
    <m/>
    <m/>
  </r>
  <r>
    <n v="79"/>
    <n v="4"/>
    <n v="9"/>
    <d v="2025-02-26T00:00:00"/>
    <s v="MAKROMIKRO GRUPA d.o.o."/>
    <s v="Uredski materijal (HUB, SSD, Punjač)"/>
    <x v="70"/>
    <n v="0.25"/>
    <n v="268.98"/>
    <x v="0"/>
    <m/>
    <m/>
    <m/>
    <m/>
  </r>
  <r>
    <n v="80"/>
    <m/>
    <m/>
    <s v="28.02.2025."/>
    <s v="Gamauf d.o.o"/>
    <s v="Pelet NK Lipik"/>
    <x v="11"/>
    <n v="0.05"/>
    <n v="245.7"/>
    <x v="0"/>
    <m/>
    <m/>
    <m/>
    <m/>
  </r>
  <r>
    <n v="81"/>
    <n v="3"/>
    <n v="2"/>
    <s v="28.2.2025."/>
    <s v="Fotoimago"/>
    <s v="Plakati i pozivnice Dan žena"/>
    <x v="71"/>
    <n v="0.25"/>
    <n v="59.4"/>
    <x v="0"/>
    <m/>
    <m/>
    <m/>
    <m/>
  </r>
  <r>
    <n v="82"/>
    <n v="3"/>
    <n v="1"/>
    <s v="03.03.2025."/>
    <s v="Igor Babić, dipl.ing.građ."/>
    <s v="Procjembeni elaborat k.č.br. 1 i 2 k.o. Dobrovac"/>
    <x v="72"/>
    <n v="0"/>
    <n v="370"/>
    <x v="1"/>
    <m/>
    <m/>
    <m/>
    <m/>
  </r>
  <r>
    <n v="83"/>
    <n v="3"/>
    <n v="2"/>
    <s v="5.3.2025."/>
    <s v="Cvjećarna Helena"/>
    <s v="Ruže, buketi - otkrivanje skulpture u Perivoju"/>
    <x v="73"/>
    <n v="0.25"/>
    <n v="215"/>
    <x v="0"/>
    <m/>
    <m/>
    <m/>
    <m/>
  </r>
  <r>
    <n v="84"/>
    <n v="4"/>
    <n v="9"/>
    <d v="2025-02-27T00:00:00"/>
    <s v="FIV d.o.o."/>
    <s v="Kuverte za HUB 3A"/>
    <x v="74"/>
    <n v="0.25"/>
    <n v="222.95"/>
    <x v="0"/>
    <m/>
    <m/>
    <m/>
    <m/>
  </r>
  <r>
    <n v="85"/>
    <n v="4"/>
    <n v="5"/>
    <s v="06.03.2025."/>
    <s v="Metalko d.o.o."/>
    <s v="Betonska cijev 400x1000mm"/>
    <x v="49"/>
    <n v="0.25"/>
    <n v="107.5"/>
    <x v="0"/>
    <m/>
    <m/>
    <m/>
    <m/>
  </r>
  <r>
    <n v="86"/>
    <n v="3"/>
    <n v="2"/>
    <s v="06.03.2025."/>
    <s v="Cvjećarna Helena"/>
    <s v="Ruže - utrka"/>
    <x v="75"/>
    <n v="0.25"/>
    <n v="140"/>
    <x v="0"/>
    <m/>
    <m/>
    <m/>
    <m/>
  </r>
  <r>
    <n v="87"/>
    <m/>
    <m/>
    <s v="06.03.2025."/>
    <s v="Fotoimago"/>
    <s v="fotografiranje Vile dobre vode"/>
    <x v="2"/>
    <n v="0.25"/>
    <n v="375"/>
    <x v="1"/>
    <m/>
    <m/>
    <m/>
    <m/>
  </r>
  <r>
    <n v="88"/>
    <n v="3"/>
    <n v="2"/>
    <s v="07.03.2025."/>
    <s v="Moj stil"/>
    <s v="Platno- otkivanje skulpture Relevant"/>
    <x v="76"/>
    <n v="0"/>
    <n v="30.9"/>
    <x v="0"/>
    <m/>
    <m/>
    <m/>
    <m/>
  </r>
  <r>
    <n v="89"/>
    <m/>
    <m/>
    <s v="07.03.2025."/>
    <s v="Lipkom d.o.o."/>
    <s v="Rad NKV i KV radnika"/>
    <x v="77"/>
    <n v="0.25"/>
    <n v="4928.75"/>
    <x v="2"/>
    <m/>
    <s v="DA"/>
    <m/>
    <m/>
  </r>
  <r>
    <n v="90"/>
    <m/>
    <m/>
    <s v="07.03.2025."/>
    <s v="Lipkom d.o.o."/>
    <s v="Rad na uklanjanju postojeće ograde i golova na igralištu NK Poljana"/>
    <x v="78"/>
    <n v="0.25"/>
    <n v="825"/>
    <x v="2"/>
    <m/>
    <m/>
    <m/>
    <m/>
  </r>
  <r>
    <n v="91"/>
    <m/>
    <m/>
    <s v="07.03.2025."/>
    <s v="Lipkom d.o.o."/>
    <s v="Mažoretkinje manifestacija državno natjecanje-organizacija događanja"/>
    <x v="79"/>
    <n v="0.25"/>
    <n v="2088.75"/>
    <x v="1"/>
    <m/>
    <m/>
    <m/>
    <m/>
  </r>
  <r>
    <n v="92"/>
    <m/>
    <m/>
    <s v="07.03.2025."/>
    <s v="Lipkom d.o.o."/>
    <s v="Čišćenje objekta Vila Zinke"/>
    <x v="80"/>
    <n v="0.25"/>
    <n v="331.25"/>
    <x v="1"/>
    <m/>
    <m/>
    <m/>
    <m/>
  </r>
  <r>
    <n v="93"/>
    <m/>
    <m/>
    <s v="07.03.2025."/>
    <s v="Lipkom d.o.o."/>
    <s v="Ljepljenje plakata za skulptura Relevant"/>
    <x v="81"/>
    <n v="0.25"/>
    <n v="200"/>
    <x v="1"/>
    <m/>
    <m/>
    <m/>
    <m/>
  </r>
  <r>
    <n v="94"/>
    <m/>
    <m/>
    <s v="07.03.2025."/>
    <s v="Lipkom d.o.o."/>
    <s v="Čišćenje objekta MKC i Vila Savić"/>
    <x v="82"/>
    <n v="0.25"/>
    <n v="125"/>
    <x v="1"/>
    <m/>
    <m/>
    <m/>
    <m/>
  </r>
  <r>
    <n v="95"/>
    <m/>
    <m/>
    <s v="07.03.2025."/>
    <s v="Lipkom d.o.o."/>
    <s v="Čišćenje stana u odjektu DOM 5 Lipik"/>
    <x v="83"/>
    <n v="0.25"/>
    <n v="506.25"/>
    <x v="1"/>
    <m/>
    <m/>
    <m/>
    <m/>
  </r>
  <r>
    <n v="96"/>
    <m/>
    <m/>
    <s v="10.03.2025."/>
    <s v="Toma Keramika"/>
    <s v="Sanacija kamenih stepenica na ulazu u objekt Osječanka"/>
    <x v="84"/>
    <n v="0.25"/>
    <n v="3662.5"/>
    <x v="2"/>
    <m/>
    <s v="DA"/>
    <m/>
    <m/>
  </r>
  <r>
    <n v="97"/>
    <m/>
    <m/>
    <s v="10.03.2025."/>
    <s v="Živa voda d.o.o."/>
    <s v="Galoni vode (10 KOM)"/>
    <x v="85"/>
    <n v="0.25"/>
    <n v="82.7"/>
    <x v="0"/>
    <m/>
    <m/>
    <m/>
    <m/>
  </r>
  <r>
    <n v="98"/>
    <m/>
    <m/>
    <s v="11.03.2025."/>
    <s v="Libusoft cicom d.o.o."/>
    <s v="Individualna edukacija na lokaciji korisnika"/>
    <x v="38"/>
    <n v="0.25"/>
    <n v="1125"/>
    <x v="1"/>
    <m/>
    <m/>
    <m/>
    <m/>
  </r>
  <r>
    <n v="99"/>
    <m/>
    <m/>
    <s v="11.03.2025."/>
    <s v="Poljana d.o.o."/>
    <s v="Popravak motorne kosilice NK Dobrovac"/>
    <x v="86"/>
    <n v="0.25"/>
    <n v="341.61"/>
    <x v="1"/>
    <m/>
    <m/>
    <m/>
    <m/>
  </r>
  <r>
    <n v="100"/>
    <m/>
    <m/>
    <s v="11.03.2025."/>
    <s v="Lipkom d.o.o."/>
    <s v="Izrada betonske ploče za komunalni kontenjer groblje D.Čaglić"/>
    <x v="2"/>
    <n v="0.25"/>
    <n v="375"/>
    <x v="2"/>
    <m/>
    <m/>
    <m/>
    <m/>
  </r>
  <r>
    <n v="101"/>
    <m/>
    <m/>
    <s v="11.03.2025."/>
    <s v="Lipkom d.o.o."/>
    <s v="Ručno krčenje šiblja i granja u A.Cesarca u Lipiku"/>
    <x v="87"/>
    <n v="0.25"/>
    <n v="350"/>
    <x v="2"/>
    <m/>
    <m/>
    <m/>
    <m/>
  </r>
  <r>
    <n v="102"/>
    <m/>
    <m/>
    <s v="11.03.2025."/>
    <s v="Metalko d.o.o."/>
    <s v="Materijal gradska uprava Lipik"/>
    <x v="88"/>
    <n v="0.25"/>
    <n v="57.59"/>
    <x v="0"/>
    <m/>
    <m/>
    <m/>
    <m/>
  </r>
  <r>
    <n v="103"/>
    <m/>
    <m/>
    <s v="12.03.2025."/>
    <s v="LEVEL PROJECT d.o.o."/>
    <s v="Izrada dokumentacije o pripremi za klimatske promjene za projekt Obnova DVD Dobrovac"/>
    <x v="89"/>
    <n v="0.25"/>
    <n v="3250"/>
    <x v="1"/>
    <m/>
    <m/>
    <m/>
    <m/>
  </r>
  <r>
    <n v="104"/>
    <m/>
    <m/>
    <s v="12.03.2025."/>
    <s v="AI Power d.o.o."/>
    <s v="Implementacija sustava eUsluge, modula ePrijave i mjesečno održavanje"/>
    <x v="90"/>
    <n v="0.25"/>
    <n v="3302.5"/>
    <x v="1"/>
    <m/>
    <m/>
    <m/>
    <m/>
  </r>
  <r>
    <n v="105"/>
    <m/>
    <m/>
    <s v="13.03.2025."/>
    <s v="Narodne Novine d.d."/>
    <s v="Objava oglasa za natječaj "/>
    <x v="20"/>
    <n v="0.25"/>
    <n v="750"/>
    <x v="1"/>
    <m/>
    <m/>
    <m/>
    <m/>
  </r>
  <r>
    <n v="106"/>
    <m/>
    <m/>
    <s v="13.03.2025."/>
    <s v="Lipkom d.o.o."/>
    <s v="Usluga popravka kontenjera za groblja Lipik"/>
    <x v="91"/>
    <n v="0.25"/>
    <n v="762.5"/>
    <x v="1"/>
    <m/>
    <m/>
    <m/>
    <m/>
  </r>
  <r>
    <n v="107"/>
    <m/>
    <m/>
    <s v="13.03.2025."/>
    <s v="Metalko d.o.o."/>
    <s v="Materijal za teniski teren -održavanje podloge"/>
    <x v="92"/>
    <n v="0.25"/>
    <n v="46.2"/>
    <x v="0"/>
    <m/>
    <m/>
    <m/>
    <m/>
  </r>
  <r>
    <n v="108"/>
    <m/>
    <m/>
    <s v="14.03.2025."/>
    <s v="3D STUDIO d.o.o."/>
    <s v="N18 150x100x40"/>
    <x v="93"/>
    <n v="0.25"/>
    <n v="80"/>
    <x v="0"/>
    <m/>
    <m/>
    <m/>
    <m/>
  </r>
  <r>
    <n v="109"/>
    <m/>
    <m/>
    <s v="14.03.2025."/>
    <s v="TRI-TOM d.o.o."/>
    <s v="Geodetski elaborat k.č.br. 992 i k.č.br. 993/2 k.o. Dobrovac"/>
    <x v="94"/>
    <n v="0.25"/>
    <n v="636.79999999999995"/>
    <x v="1"/>
    <m/>
    <m/>
    <m/>
    <m/>
  </r>
  <r>
    <n v="110"/>
    <m/>
    <m/>
    <s v="14.03.2025."/>
    <s v="RSC d.o.o."/>
    <s v="Prometni elaborat na području grada Lipika"/>
    <x v="39"/>
    <n v="0.25"/>
    <n v="3000"/>
    <x v="1"/>
    <m/>
    <m/>
    <m/>
    <m/>
  </r>
  <r>
    <n v="111"/>
    <m/>
    <m/>
    <s v="17.03.2025."/>
    <s v="ELECTROM vl.Tomislav Komljenović"/>
    <s v="Javna rasvjeta u naselju Dobrovac"/>
    <x v="95"/>
    <n v="0"/>
    <n v="212"/>
    <x v="0"/>
    <m/>
    <m/>
    <m/>
    <m/>
  </r>
  <r>
    <n v="112"/>
    <m/>
    <m/>
    <s v="17.03.2025."/>
    <s v="ELECTROM vl.Tomislav Komljenović"/>
    <s v="Javna rasvjeta u naselju Kovačevac-zamjena lampi"/>
    <x v="96"/>
    <n v="0"/>
    <n v="2314"/>
    <x v="0"/>
    <m/>
    <m/>
    <m/>
    <m/>
  </r>
  <r>
    <n v="113"/>
    <m/>
    <m/>
    <s v="19.3.2025."/>
    <s v=" Compas - lipički mjesečnik"/>
    <s v="Blagdansko oglašavanje"/>
    <x v="97"/>
    <n v="0.25"/>
    <n v="87.5"/>
    <x v="1"/>
    <m/>
    <m/>
    <m/>
    <m/>
  </r>
  <r>
    <n v="114"/>
    <n v="4"/>
    <n v="9"/>
    <d v="2025-03-19T00:00:00"/>
    <s v="MAKROMIKRO GRUPA d.o.o."/>
    <s v="Uredski materijal (Registratori, kablovi)"/>
    <x v="98"/>
    <n v="0.25"/>
    <n v="107.49"/>
    <x v="0"/>
    <m/>
    <m/>
    <m/>
    <m/>
  </r>
  <r>
    <n v="115"/>
    <m/>
    <m/>
    <s v="20.03.2025."/>
    <s v="Večernji list"/>
    <s v="Objava javnog natječaja za davanje u zakup poslovnog prostora u vlasništvu GL"/>
    <x v="99"/>
    <n v="0.25"/>
    <n v="212.5"/>
    <x v="1"/>
    <m/>
    <m/>
    <m/>
    <m/>
  </r>
  <r>
    <n v="116"/>
    <n v="3"/>
    <n v="2"/>
    <s v="21.3.2025."/>
    <s v="Cvjećarna Helena"/>
    <s v="Buket - Varaždinske Toplice"/>
    <x v="42"/>
    <n v="0.25"/>
    <n v="37.5"/>
    <x v="0"/>
    <m/>
    <m/>
    <m/>
    <m/>
  </r>
  <r>
    <n v="117"/>
    <n v="3"/>
    <n v="2"/>
    <s v="21.3.2025."/>
    <s v="Studio Oli"/>
    <s v="Plakat B1 - LADO"/>
    <x v="100"/>
    <n v="0.25"/>
    <n v="60"/>
    <x v="0"/>
    <m/>
    <m/>
    <m/>
    <m/>
  </r>
  <r>
    <n v="118"/>
    <m/>
    <m/>
    <s v="21.03.2025."/>
    <s v="Calidum d.o.o."/>
    <s v="Dobava i ugradnja odvlaživača zraka - zinke "/>
    <x v="101"/>
    <n v="0.25"/>
    <n v="5118.75"/>
    <x v="0"/>
    <m/>
    <s v="DA"/>
    <m/>
    <m/>
  </r>
  <r>
    <n v="119"/>
    <m/>
    <m/>
    <s v="21.03.2025."/>
    <s v="Autoprijevoznik Željko Babac"/>
    <s v="Rad kamiona na prijevozu frezanog asfalta na poljske i makadamske ceste"/>
    <x v="102"/>
    <n v="0"/>
    <n v="675"/>
    <x v="1"/>
    <m/>
    <m/>
    <m/>
    <m/>
  </r>
  <r>
    <n v="120"/>
    <n v="4"/>
    <n v="6"/>
    <s v="26.03.2025."/>
    <s v="Pismorad d.o.o."/>
    <s v="Znakovi Vukovarska"/>
    <x v="103"/>
    <n v="0.25"/>
    <n v="126.69"/>
    <x v="0"/>
    <m/>
    <m/>
    <m/>
    <m/>
  </r>
  <r>
    <n v="121"/>
    <m/>
    <m/>
    <s v="26.03.2025."/>
    <s v="RSC d.o.o."/>
    <s v="Evaluacijski obrasca za natječaj MUP-a."/>
    <x v="30"/>
    <n v="0.25"/>
    <n v="250"/>
    <x v="1"/>
    <m/>
    <m/>
    <m/>
    <m/>
  </r>
  <r>
    <n v="122"/>
    <m/>
    <m/>
    <s v="26.03.2025."/>
    <s v="Studio Oli"/>
    <s v="Brošure koncert LADO"/>
    <x v="37"/>
    <n v="0.25"/>
    <n v="187.5"/>
    <x v="0"/>
    <m/>
    <m/>
    <m/>
    <m/>
  </r>
  <r>
    <n v="123"/>
    <n v="3"/>
    <n v="2"/>
    <s v="27.03.2025."/>
    <s v="Cvjećarna Helena"/>
    <s v="buket Anita"/>
    <x v="42"/>
    <n v="0.25"/>
    <n v="37.5"/>
    <x v="0"/>
    <m/>
    <m/>
    <m/>
    <m/>
  </r>
  <r>
    <n v="124"/>
    <n v="3"/>
    <m/>
    <s v="28.03.2025."/>
    <s v="Živa voda d.o.o."/>
    <s v="Galoni vode (10 KOM)"/>
    <x v="85"/>
    <n v="0.25"/>
    <n v="82.7"/>
    <x v="0"/>
    <m/>
    <m/>
    <m/>
    <m/>
  </r>
  <r>
    <n v="125"/>
    <n v="3"/>
    <n v="2"/>
    <s v="31.3.2025."/>
    <s v="Trgovačko-ugostiteljki obrt &quot;Hubert&quot;"/>
    <s v="Šator 20x10, mažoretkinje"/>
    <x v="104"/>
    <n v="0.25"/>
    <n v="1250"/>
    <x v="1"/>
    <m/>
    <m/>
    <m/>
    <m/>
  </r>
  <r>
    <n v="126"/>
    <m/>
    <m/>
    <s v="02.04.2025."/>
    <s v="Fotoimago"/>
    <s v="plakati - karting slalom Lipik"/>
    <x v="105"/>
    <n v="0.25"/>
    <n v="27"/>
    <x v="0"/>
    <m/>
    <m/>
    <m/>
    <m/>
  </r>
  <r>
    <n v="127"/>
    <m/>
    <m/>
    <s v="03.04.2025."/>
    <s v="Suveniri Kosanović"/>
    <s v="Letak, tabla, vizuale, lepeza"/>
    <x v="106"/>
    <n v="0"/>
    <n v="720"/>
    <x v="0"/>
    <m/>
    <m/>
    <m/>
    <m/>
  </r>
  <r>
    <n v="128"/>
    <m/>
    <m/>
    <s v="03.04.2025."/>
    <s v="Lineta d.o.o."/>
    <s v="Prijevod teksta na Brailleovo pismo i usluge tiska"/>
    <x v="20"/>
    <n v="0.25"/>
    <n v="750"/>
    <x v="1"/>
    <m/>
    <m/>
    <m/>
    <m/>
  </r>
  <r>
    <n v="129"/>
    <m/>
    <m/>
    <s v="04.04.2025."/>
    <s v="obrt PONCIJE #PNCJ"/>
    <s v="Glazbeni sastav"/>
    <x v="107"/>
    <n v="0"/>
    <n v="3300"/>
    <x v="1"/>
    <m/>
    <s v="DA"/>
    <m/>
    <m/>
  </r>
  <r>
    <n v="130"/>
    <m/>
    <m/>
    <s v="04.04.2025."/>
    <s v="Sumartin j.d.o.o."/>
    <s v="PET plastična boca za piće"/>
    <x v="108"/>
    <n v="0.25"/>
    <n v="507"/>
    <x v="0"/>
    <m/>
    <m/>
    <m/>
    <m/>
  </r>
  <r>
    <n v="131"/>
    <n v="3"/>
    <n v="2"/>
    <s v="04.04.2025."/>
    <s v="Agencija Kruna"/>
    <s v="godišnja pretplata"/>
    <x v="9"/>
    <n v="0.13"/>
    <n v="39.69"/>
    <x v="1"/>
    <m/>
    <m/>
    <m/>
    <m/>
  </r>
  <r>
    <n v="132"/>
    <n v="4"/>
    <n v="5"/>
    <s v="04.04.2025."/>
    <s v="HEP ODS Elektra Križ"/>
    <s v="Lokalno nestandardno upravljanje javnom rasvjetom na podrućju grada Lipika"/>
    <x v="109"/>
    <n v="0.25"/>
    <n v="345.71"/>
    <x v="1"/>
    <m/>
    <m/>
    <m/>
    <m/>
  </r>
  <r>
    <n v="133"/>
    <n v="3"/>
    <n v="2"/>
    <s v="04.04.2025."/>
    <s v="Autoprijevoznik Bajzek"/>
    <s v="Mini bus - Kutjevo"/>
    <x v="36"/>
    <n v="0.25"/>
    <n v="312.5"/>
    <x v="1"/>
    <m/>
    <m/>
    <m/>
    <m/>
  </r>
  <r>
    <n v="134"/>
    <n v="4"/>
    <n v="6"/>
    <s v="07.04.2025."/>
    <s v="ZIV-TICA d.o.o."/>
    <s v="Glavni projekt fotonaponske elektrane Vila Zinke"/>
    <x v="110"/>
    <n v="0"/>
    <n v="800"/>
    <x v="1"/>
    <m/>
    <m/>
    <m/>
    <m/>
  </r>
  <r>
    <n v="135"/>
    <n v="4"/>
    <n v="9"/>
    <d v="2025-04-07T00:00:00"/>
    <s v="TECH4YOU d.o.o."/>
    <s v="UPS (8 kom)"/>
    <x v="111"/>
    <n v="0.25"/>
    <n v="853"/>
    <x v="0"/>
    <m/>
    <m/>
    <m/>
    <m/>
  </r>
  <r>
    <n v="136"/>
    <n v="4"/>
    <n v="5"/>
    <s v="07.04.2025."/>
    <s v="Metalko d.o.o."/>
    <s v="Materijal za manifestaciju -maraton utrka u Lipiku"/>
    <x v="112"/>
    <n v="0.25"/>
    <n v="50.29"/>
    <x v="0"/>
    <m/>
    <m/>
    <m/>
    <m/>
  </r>
  <r>
    <n v="137"/>
    <n v="4"/>
    <n v="5"/>
    <s v="07.04.2025."/>
    <s v="Metalko d.o.o."/>
    <s v="Zaštitna oprema rad za opće dobro"/>
    <x v="113"/>
    <n v="0.25"/>
    <n v="66.650000000000006"/>
    <x v="0"/>
    <m/>
    <m/>
    <m/>
    <m/>
  </r>
  <r>
    <n v="138"/>
    <n v="4"/>
    <n v="5"/>
    <s v="07.04.2025."/>
    <s v="ELECTROM vl.Tomislav Komljenović"/>
    <s v="Popravak javne rasvjete u Kukunjevcu"/>
    <x v="114"/>
    <n v="0.25"/>
    <n v="673.13"/>
    <x v="2"/>
    <m/>
    <m/>
    <m/>
    <m/>
  </r>
  <r>
    <n v="139"/>
    <n v="4"/>
    <n v="5"/>
    <s v="07.04.2025."/>
    <s v="ELECTROM vl.Tomislav Komljenović"/>
    <s v="Popravak elektroinstalacija u društvenom domu Poljana"/>
    <x v="115"/>
    <n v="0.25"/>
    <n v="357.5"/>
    <x v="2"/>
    <m/>
    <m/>
    <m/>
    <m/>
  </r>
  <r>
    <n v="140"/>
    <n v="4"/>
    <n v="5"/>
    <s v="07.04.2025."/>
    <s v="GEMA USLUGE d.o.o."/>
    <s v="Servis plinskog bojlera,popravak dovoda i odvoda za vodu Društveni dom M.Selo"/>
    <x v="116"/>
    <n v="0.25"/>
    <n v="316.25"/>
    <x v="1"/>
    <m/>
    <m/>
    <m/>
    <m/>
  </r>
  <r>
    <n v="141"/>
    <m/>
    <m/>
    <s v="08.04.2025."/>
    <s v="Viva musica j.d.o.o. za usluge"/>
    <s v="Osiguranje za sajam cvijeća - 3 djelatnika"/>
    <x v="117"/>
    <n v="0"/>
    <n v="520"/>
    <x v="1"/>
    <m/>
    <m/>
    <m/>
    <m/>
  </r>
  <r>
    <n v="142"/>
    <m/>
    <m/>
    <m/>
    <s v="rezervirano Sajam cvijeća"/>
    <m/>
    <x v="118"/>
    <n v="0.25"/>
    <n v="0"/>
    <x v="3"/>
    <m/>
    <m/>
    <m/>
    <m/>
  </r>
  <r>
    <n v="143"/>
    <n v="4"/>
    <m/>
    <s v="09.04.2025."/>
    <s v="Odvjetničko društvo Babić &amp; Borković"/>
    <s v="priprema i zastupanje na ročištu, sastav podneska (troškovnika)"/>
    <x v="119"/>
    <n v="0.25"/>
    <n v="500"/>
    <x v="1"/>
    <m/>
    <m/>
    <m/>
    <m/>
  </r>
  <r>
    <n v="144"/>
    <n v="3"/>
    <n v="2"/>
    <s v="10.04.2025."/>
    <s v="TOI TOI"/>
    <s v="karting"/>
    <x v="81"/>
    <n v="0.25"/>
    <n v="200"/>
    <x v="1"/>
    <m/>
    <m/>
    <m/>
    <m/>
  </r>
  <r>
    <n v="145"/>
    <m/>
    <m/>
    <s v="10.04.2025."/>
    <s v="EXPERT GRADNJA j.d.o.o."/>
    <s v="Iskop zemlje, geotekstil, drobljeni kamen i betonski opločnici"/>
    <x v="120"/>
    <n v="0.25"/>
    <n v="570"/>
    <x v="2"/>
    <m/>
    <m/>
    <m/>
    <m/>
  </r>
  <r>
    <n v="146"/>
    <m/>
    <m/>
    <s v="10.04.2025."/>
    <s v="Suveniri Kosanović"/>
    <s v="Majice Sajam cvijeća"/>
    <x v="121"/>
    <n v="0"/>
    <n v="350"/>
    <x v="0"/>
    <m/>
    <m/>
    <m/>
    <m/>
  </r>
  <r>
    <n v="147"/>
    <m/>
    <m/>
    <s v="10.04.2024."/>
    <s v="Gamauf d.o.o"/>
    <s v="Pelet NK Lipik"/>
    <x v="11"/>
    <n v="0.05"/>
    <n v="245.7"/>
    <x v="0"/>
    <m/>
    <m/>
    <m/>
    <m/>
  </r>
  <r>
    <n v="148"/>
    <m/>
    <m/>
    <s v="14.04.2025."/>
    <s v="Fotoimago"/>
    <s v="Fotografiranje na terenu - svečano otvorenje Interpretacijskog centra termalne baštine"/>
    <x v="2"/>
    <n v="0.25"/>
    <n v="375"/>
    <x v="1"/>
    <m/>
    <m/>
    <m/>
    <m/>
  </r>
  <r>
    <n v="149"/>
    <n v="3"/>
    <n v="2"/>
    <s v="14.4.2025."/>
    <s v="Obrt suveniri Kosanović"/>
    <s v="Zastava RH tisak"/>
    <x v="122"/>
    <n v="0"/>
    <n v="275"/>
    <x v="0"/>
    <m/>
    <m/>
    <m/>
    <m/>
  </r>
  <r>
    <n v="150"/>
    <n v="4"/>
    <n v="5"/>
    <s v="14.04.2025."/>
    <s v="Lipkom d.o.o."/>
    <s v="Rad na manifestacijama u 3/2025."/>
    <x v="123"/>
    <n v="0.25"/>
    <n v="2315"/>
    <x v="2"/>
    <m/>
    <m/>
    <m/>
    <m/>
  </r>
  <r>
    <n v="151"/>
    <n v="4"/>
    <n v="5"/>
    <s v="14.04.2025."/>
    <s v="Lipkom d.o.o."/>
    <s v="Rad NKV radnika na čišćenju objekta Villa zinke"/>
    <x v="82"/>
    <n v="0.25"/>
    <n v="125"/>
    <x v="2"/>
    <m/>
    <m/>
    <m/>
    <m/>
  </r>
  <r>
    <n v="152"/>
    <n v="4"/>
    <n v="5"/>
    <s v="14.04.2025."/>
    <s v="Lipkom d.o.o."/>
    <s v="Rad NKV radnika na čišćenju objekta MKC"/>
    <x v="124"/>
    <n v="0.25"/>
    <n v="550"/>
    <x v="2"/>
    <m/>
    <m/>
    <m/>
    <m/>
  </r>
  <r>
    <n v="153"/>
    <n v="4"/>
    <n v="5"/>
    <s v="14.04.2025."/>
    <s v="Lipkom d.o.o."/>
    <s v="Rad stroja kombinirke na jezeru Raminac"/>
    <x v="125"/>
    <n v="0.25"/>
    <n v="195"/>
    <x v="2"/>
    <m/>
    <m/>
    <m/>
    <m/>
  </r>
  <r>
    <n v="154"/>
    <n v="4"/>
    <n v="5"/>
    <s v="14.04.2025."/>
    <s v="Lipkom d.o.o."/>
    <s v="Rad stroja kombinirka na jezeru Pjeskara"/>
    <x v="119"/>
    <n v="0.25"/>
    <n v="500"/>
    <x v="2"/>
    <m/>
    <m/>
    <m/>
    <m/>
  </r>
  <r>
    <n v="155"/>
    <n v="4"/>
    <n v="5"/>
    <s v="14.04.2025."/>
    <s v="Lipkom d.o.o."/>
    <s v="Rad KV i NKV radnika na objektu sportski centar"/>
    <x v="126"/>
    <n v="0.25"/>
    <n v="368.75"/>
    <x v="2"/>
    <m/>
    <m/>
    <m/>
    <m/>
  </r>
  <r>
    <n v="156"/>
    <m/>
    <m/>
    <s v="15.04.2025."/>
    <s v="Suveniri Kosanović"/>
    <s v="Fascikli A4 350g"/>
    <x v="51"/>
    <n v="0"/>
    <n v="90"/>
    <x v="0"/>
    <m/>
    <m/>
    <m/>
    <m/>
  </r>
  <r>
    <n v="157"/>
    <m/>
    <m/>
    <s v="15.04.2025."/>
    <s v="Angelica rukotvorine"/>
    <s v="Radionica za Sajam cvijeća"/>
    <x v="33"/>
    <n v="0"/>
    <n v="320"/>
    <x v="1"/>
    <m/>
    <m/>
    <m/>
    <m/>
  </r>
  <r>
    <n v="158"/>
    <n v="4"/>
    <n v="9"/>
    <d v="2025-04-16T00:00:00"/>
    <s v="Canofax d.o.o."/>
    <s v="Fotokopirni papir"/>
    <x v="14"/>
    <n v="0.25"/>
    <n v="268.75"/>
    <x v="0"/>
    <m/>
    <m/>
    <m/>
    <m/>
  </r>
  <r>
    <n v="159"/>
    <n v="4"/>
    <n v="9"/>
    <d v="2025-04-16T00:00:00"/>
    <s v="MAKROMIKRO GRUPA d.o.o."/>
    <s v="Uredski materijal"/>
    <x v="127"/>
    <n v="0.25"/>
    <n v="163.51"/>
    <x v="0"/>
    <m/>
    <m/>
    <m/>
    <m/>
  </r>
  <r>
    <n v="160"/>
    <m/>
    <m/>
    <s v="17.04.2025."/>
    <s v="Suveniri Kosanović"/>
    <s v="Guandong flag PET - tisak 80*40"/>
    <x v="119"/>
    <n v="0"/>
    <n v="400"/>
    <x v="0"/>
    <m/>
    <m/>
    <m/>
    <m/>
  </r>
  <r>
    <n v="161"/>
    <m/>
    <m/>
    <s v="17.04.2025."/>
    <s v="Kuća slastica"/>
    <s v="Usluga izrade kolača i ukrašavanje slatkog stola"/>
    <x v="128"/>
    <n v="0"/>
    <n v="418"/>
    <x v="0"/>
    <m/>
    <m/>
    <m/>
    <m/>
  </r>
  <r>
    <n v="162"/>
    <m/>
    <m/>
    <s v="17.04.2025."/>
    <s v="Gamauf d.o.o"/>
    <s v="Pelet NK Lipik"/>
    <x v="11"/>
    <n v="0.05"/>
    <n v="245.7"/>
    <x v="0"/>
    <m/>
    <m/>
    <m/>
    <m/>
  </r>
  <r>
    <n v="163"/>
    <m/>
    <m/>
    <s v="17.04.2025."/>
    <s v="Metalko d.o.o."/>
    <s v="Betonska cijev i poklopac fi 1000mm"/>
    <x v="129"/>
    <n v="0.25"/>
    <n v="148.84"/>
    <x v="0"/>
    <m/>
    <m/>
    <m/>
    <m/>
  </r>
  <r>
    <n v="164"/>
    <m/>
    <m/>
    <s v="18.04.2025."/>
    <s v="Ugostiteljski obrt HOOKAH"/>
    <s v="Hrana za otvaranje Interpretacijskog centra prema ponudi "/>
    <x v="130"/>
    <n v="0.25"/>
    <n v="2730"/>
    <x v="0"/>
    <m/>
    <m/>
    <m/>
    <m/>
  </r>
  <r>
    <n v="165"/>
    <m/>
    <m/>
    <s v="18.04.2025."/>
    <s v="Krugoval"/>
    <s v="Čestitka"/>
    <x v="131"/>
    <n v="0.25"/>
    <n v="75"/>
    <x v="1"/>
    <m/>
    <m/>
    <m/>
    <m/>
  </r>
  <r>
    <n v="166"/>
    <m/>
    <m/>
    <s v="18.04.2025."/>
    <s v="infos media"/>
    <s v="Čestitka"/>
    <x v="132"/>
    <n v="0"/>
    <n v="230"/>
    <x v="1"/>
    <m/>
    <m/>
    <m/>
    <m/>
  </r>
  <r>
    <n v="167"/>
    <m/>
    <m/>
    <m/>
    <s v="Laganini FM"/>
    <s v="Čestitka"/>
    <x v="44"/>
    <n v="0.25"/>
    <n v="150"/>
    <x v="1"/>
    <m/>
    <m/>
    <m/>
    <m/>
  </r>
  <r>
    <n v="168"/>
    <m/>
    <m/>
    <m/>
    <s v="Kruna"/>
    <s v="Čestitka"/>
    <x v="133"/>
    <n v="0.25"/>
    <n v="110"/>
    <x v="1"/>
    <m/>
    <m/>
    <m/>
    <m/>
  </r>
  <r>
    <n v="169"/>
    <m/>
    <m/>
    <m/>
    <s v="javnost info"/>
    <s v="Čestitka"/>
    <x v="37"/>
    <n v="0.25"/>
    <n v="187.5"/>
    <x v="1"/>
    <m/>
    <m/>
    <m/>
    <m/>
  </r>
  <r>
    <n v="170"/>
    <m/>
    <m/>
    <m/>
    <s v="zlatna hrvatska"/>
    <s v="Čestitka"/>
    <x v="134"/>
    <n v="0"/>
    <n v="110"/>
    <x v="1"/>
    <m/>
    <m/>
    <m/>
    <m/>
  </r>
  <r>
    <n v="171"/>
    <m/>
    <m/>
    <m/>
    <s v="Radio Vallis Aurea d.o.o."/>
    <s v="Čestitka"/>
    <x v="135"/>
    <n v="0.25"/>
    <n v="248.75"/>
    <x v="1"/>
    <m/>
    <m/>
    <m/>
    <m/>
  </r>
  <r>
    <n v="172"/>
    <m/>
    <m/>
    <m/>
    <s v="sportalo"/>
    <s v="Čestitka"/>
    <x v="37"/>
    <n v="0"/>
    <n v="150"/>
    <x v="1"/>
    <m/>
    <m/>
    <m/>
    <m/>
  </r>
  <r>
    <n v="173"/>
    <n v="4"/>
    <n v="5"/>
    <s v="18.04.2025."/>
    <s v="Lipkom d.o.o."/>
    <s v="Troškovnik radova na ugradnji polupodzemnih spremnika u Lipiku"/>
    <x v="136"/>
    <n v="0.25"/>
    <n v="1600"/>
    <x v="2"/>
    <m/>
    <m/>
    <m/>
    <m/>
  </r>
  <r>
    <n v="174"/>
    <m/>
    <m/>
    <m/>
    <s v="Obrt Moss art"/>
    <s v="Radionica Moss and wine za Sajam cvijeća"/>
    <x v="33"/>
    <n v="0"/>
    <n v="320"/>
    <x v="1"/>
    <m/>
    <m/>
    <m/>
    <m/>
  </r>
  <r>
    <n v="175"/>
    <m/>
    <m/>
    <m/>
    <s v="Obrt za videoprodukciju Codec"/>
    <s v="Snimanje Sajma cvijeća od 11 do 18 sati"/>
    <x v="137"/>
    <n v="0"/>
    <n v="500"/>
    <x v="1"/>
    <m/>
    <m/>
    <m/>
    <m/>
  </r>
  <r>
    <n v="176"/>
    <n v="3"/>
    <n v="2"/>
    <s v="23.4.2025."/>
    <s v="Fotoimago"/>
    <s v="Grafička priprema pozivnice - otvorenje vrtića"/>
    <x v="138"/>
    <n v="0.25"/>
    <n v="21"/>
    <x v="1"/>
    <m/>
    <m/>
    <m/>
    <m/>
  </r>
  <r>
    <n v="177"/>
    <n v="3"/>
    <m/>
    <s v="24.04.2025."/>
    <s v="Živa voda d.o.o."/>
    <s v="Galoni vode (10 KOM)"/>
    <x v="139"/>
    <n v="0.25"/>
    <n v="99.24"/>
    <x v="0"/>
    <m/>
    <m/>
    <m/>
    <m/>
  </r>
  <r>
    <n v="178"/>
    <n v="3"/>
    <n v="2"/>
    <s v="24.4.2025."/>
    <s v="Cvjećarna Helena"/>
    <s v="Otvorenje Vile dobre vode"/>
    <x v="140"/>
    <n v="0.25"/>
    <n v="306.75"/>
    <x v="0"/>
    <m/>
    <m/>
    <m/>
    <m/>
  </r>
  <r>
    <n v="179"/>
    <n v="4"/>
    <n v="5"/>
    <s v="25.04.2025."/>
    <s v="Vatropromet d.o.o."/>
    <s v="Aparat vatrogasni P9+(ST)15JG"/>
    <x v="141"/>
    <n v="0.25"/>
    <n v="282"/>
    <x v="0"/>
    <m/>
    <m/>
    <m/>
    <m/>
  </r>
  <r>
    <n v="180"/>
    <n v="4"/>
    <n v="9"/>
    <d v="2025-04-29T00:00:00"/>
    <s v="NARODNE NOVINE d.d."/>
    <s v="Materijali za lokalne izbore"/>
    <x v="142"/>
    <n v="0.25"/>
    <n v="472"/>
    <x v="0"/>
    <m/>
    <m/>
    <m/>
    <m/>
  </r>
  <r>
    <n v="181"/>
    <n v="3"/>
    <n v="2"/>
    <s v="29.04.2025."/>
    <s v="Cvijećarna Helena"/>
    <s v="Vijenci Bljesak "/>
    <x v="143"/>
    <n v="0.25"/>
    <n v="100"/>
    <x v="0"/>
    <m/>
    <m/>
    <m/>
    <m/>
  </r>
  <r>
    <n v="182"/>
    <n v="3"/>
    <n v="2"/>
    <s v="30.04.2025."/>
    <s v="Kruna"/>
    <s v="Čestitka za 1. maj"/>
    <x v="133"/>
    <n v="0.25"/>
    <n v="110"/>
    <x v="1"/>
    <m/>
    <m/>
    <m/>
    <m/>
  </r>
  <r>
    <n v="183"/>
    <n v="3"/>
    <n v="2"/>
    <s v="30.04.2025."/>
    <s v="infos media"/>
    <s v="Čestitka za 1. maj"/>
    <x v="30"/>
    <n v="0"/>
    <n v="200"/>
    <x v="1"/>
    <m/>
    <m/>
    <m/>
    <m/>
  </r>
  <r>
    <n v="184"/>
    <n v="3"/>
    <n v="2"/>
    <s v="30.04.2025."/>
    <s v="slavonija in"/>
    <s v="Čestitka za 1. maj"/>
    <x v="30"/>
    <n v="0.25"/>
    <n v="250"/>
    <x v="1"/>
    <m/>
    <m/>
    <m/>
    <m/>
  </r>
  <r>
    <n v="185"/>
    <n v="3"/>
    <n v="2"/>
    <s v="30.04.2025."/>
    <s v="Radio Slavonija"/>
    <s v="Čestitka za 1. maj"/>
    <x v="144"/>
    <n v="0.25"/>
    <n v="237.5"/>
    <x v="1"/>
    <m/>
    <m/>
    <m/>
    <m/>
  </r>
  <r>
    <n v="186"/>
    <n v="4"/>
    <n v="1"/>
    <s v="05.05.2025."/>
    <s v="U.O.I.G. Branko Đaniš, dipl.ing geod."/>
    <s v="Ponuda za terenski očevid i izrada digitalnog kat.plana sa ucrtanim koridorom služnosti"/>
    <x v="30"/>
    <n v="0"/>
    <n v="200"/>
    <x v="1"/>
    <m/>
    <m/>
    <m/>
    <m/>
  </r>
  <r>
    <n v="187"/>
    <m/>
    <m/>
    <s v="05.05.2025."/>
    <s v="Metalko d.o.o."/>
    <s v="Materijal led žarulje za gradsku upravu"/>
    <x v="145"/>
    <n v="0.25"/>
    <n v="55.6"/>
    <x v="0"/>
    <m/>
    <m/>
    <m/>
    <m/>
  </r>
  <r>
    <n v="188"/>
    <m/>
    <m/>
    <s v="05.05.2025."/>
    <s v="Metalko d.o.o."/>
    <s v="Materijal popravak ulaznih vrata na teniski teren"/>
    <x v="146"/>
    <n v="0.25"/>
    <n v="27.98"/>
    <x v="0"/>
    <m/>
    <m/>
    <m/>
    <m/>
  </r>
  <r>
    <n v="189"/>
    <m/>
    <m/>
    <s v="05.05.2025."/>
    <s v="Suveniri Kosanović"/>
    <s v="Guandong flag PET - tisak 48*69"/>
    <x v="147"/>
    <n v="0"/>
    <n v="210"/>
    <x v="0"/>
    <m/>
    <m/>
    <m/>
    <m/>
  </r>
  <r>
    <n v="190"/>
    <n v="4"/>
    <n v="10"/>
    <s v="06.05.2025."/>
    <s v="EKO-Deratizacija d.o.o."/>
    <s v="Usluga proljetne deratizacije "/>
    <x v="148"/>
    <n v="0.25"/>
    <n v="10218.75"/>
    <x v="1"/>
    <m/>
    <s v="DA"/>
    <m/>
    <m/>
  </r>
  <r>
    <n v="191"/>
    <m/>
    <m/>
    <s v="06.05.2025."/>
    <s v="Metalko d.o.o."/>
    <s v="Materijal za grad Lipik-radna grupa"/>
    <x v="149"/>
    <n v="0.25"/>
    <n v="36.28"/>
    <x v="0"/>
    <m/>
    <m/>
    <m/>
    <m/>
  </r>
  <r>
    <n v="192"/>
    <m/>
    <m/>
    <s v="06.05.2025."/>
    <s v="Metalko d.o.o."/>
    <s v="Materijal MO Antunovac"/>
    <x v="150"/>
    <n v="0.25"/>
    <n v="50.89"/>
    <x v="0"/>
    <m/>
    <m/>
    <m/>
    <m/>
  </r>
  <r>
    <n v="193"/>
    <n v="3"/>
    <n v="2"/>
    <s v="07.05.2025."/>
    <s v="Cvijećarna Helena"/>
    <s v="vijenci - antifašisti"/>
    <x v="143"/>
    <n v="0.25"/>
    <n v="100"/>
    <x v="0"/>
    <m/>
    <m/>
    <m/>
    <m/>
  </r>
  <r>
    <n v="194"/>
    <n v="3"/>
    <n v="2"/>
    <s v="07.05.2025."/>
    <s v="Suveniri Kosanović"/>
    <s v="zastave tisak - LIPIK"/>
    <x v="118"/>
    <n v="0.25"/>
    <n v="0"/>
    <x v="0"/>
    <m/>
    <m/>
    <m/>
    <m/>
  </r>
  <r>
    <n v="195"/>
    <n v="4"/>
    <n v="5"/>
    <s v="07.05.2025."/>
    <s v="Pučko otvoreno učilište Daruvar"/>
    <s v="Gradski puhački orkestar -dani cvijeća u Lipiku"/>
    <x v="33"/>
    <n v="0.25"/>
    <n v="400"/>
    <x v="1"/>
    <m/>
    <m/>
    <m/>
    <m/>
  </r>
  <r>
    <n v="196"/>
    <m/>
    <m/>
    <s v="07.05.2025."/>
    <s v="Miral fasade d.o.o."/>
    <s v="Ugradnja kvake na kliznu stijenu u Vili dobre vode"/>
    <x v="151"/>
    <n v="0.25"/>
    <n v="1487.5"/>
    <x v="0"/>
    <m/>
    <m/>
    <m/>
    <m/>
  </r>
  <r>
    <n v="197"/>
    <n v="4"/>
    <n v="1"/>
    <s v="08.05.2025."/>
    <s v="Odvjetničko društvo Babić&amp;Brborović"/>
    <s v="usluge zastupanja -poslovni broj P-1085/2023- Jovan Oklješa"/>
    <x v="2"/>
    <n v="0.25"/>
    <n v="375"/>
    <x v="1"/>
    <m/>
    <m/>
    <m/>
    <m/>
  </r>
  <r>
    <n v="198"/>
    <n v="4"/>
    <n v="5"/>
    <s v="08.05.2025."/>
    <s v="Agronom d.o.o."/>
    <s v="Umjetno gnojivo i sredstva za zaštitu bilja- grad Lipik"/>
    <x v="152"/>
    <m/>
    <n v="308.16000000000003"/>
    <x v="0"/>
    <m/>
    <m/>
    <m/>
    <m/>
  </r>
  <r>
    <n v="199"/>
    <n v="3"/>
    <n v="2"/>
    <s v="09.05.2025."/>
    <s v="TOI TOI"/>
    <s v="Sajam cvijeća"/>
    <x v="153"/>
    <n v="0.25"/>
    <n v="800"/>
    <x v="1"/>
    <m/>
    <m/>
    <m/>
    <m/>
  </r>
  <r>
    <n v="200"/>
    <n v="4"/>
    <n v="5"/>
    <s v="09.05.2025."/>
    <s v="Poljana d.o.o."/>
    <s v="Folija lutrasil 3.1-10m 17gr"/>
    <x v="154"/>
    <n v="0.25"/>
    <n v="28.8"/>
    <x v="0"/>
    <m/>
    <m/>
    <m/>
    <m/>
  </r>
  <r>
    <n v="201"/>
    <n v="3"/>
    <n v="2"/>
    <s v="13.05.2025."/>
    <s v="Suveniri Kosanović"/>
    <s v="zastave Njemačka"/>
    <x v="55"/>
    <n v="0"/>
    <n v="260"/>
    <x v="0"/>
    <m/>
    <m/>
    <m/>
    <m/>
  </r>
  <r>
    <n v="202"/>
    <m/>
    <m/>
    <s v="13.05.2025."/>
    <s v="Cinderella cleaning"/>
    <s v="Pranje staklenih površina, dvorišnih kocki i vanjskih pločica"/>
    <x v="155"/>
    <n v="0"/>
    <n v="1750"/>
    <x v="1"/>
    <m/>
    <m/>
    <m/>
    <m/>
  </r>
  <r>
    <n v="203"/>
    <m/>
    <m/>
    <s v="13.05.2025."/>
    <s v="Suveniri Kosanović"/>
    <s v="Plakat i slova od šperploče"/>
    <x v="100"/>
    <n v="0"/>
    <n v="48"/>
    <x v="0"/>
    <m/>
    <m/>
    <m/>
    <m/>
  </r>
  <r>
    <n v="204"/>
    <n v="3"/>
    <n v="2"/>
    <s v="13.05.2025."/>
    <s v="Kutjevo d.d."/>
    <s v="Obilazak &quot;STARI PODRUM&quot;"/>
    <x v="156"/>
    <n v="0.25"/>
    <n v="255"/>
    <x v="1"/>
    <m/>
    <m/>
    <m/>
    <m/>
  </r>
  <r>
    <n v="205"/>
    <m/>
    <m/>
    <s v="13.05.2025."/>
    <s v="Ljiljan cvjećarnica, obrt za usluge"/>
    <s v="Mahovina i cvijeće za uređivanje pozornice"/>
    <x v="30"/>
    <n v="0"/>
    <n v="200"/>
    <x v="0"/>
    <m/>
    <m/>
    <m/>
    <m/>
  </r>
  <r>
    <n v="206"/>
    <n v="3"/>
    <n v="2"/>
    <s v="13.05.2025."/>
    <s v="Vinarija Galić d.o.o."/>
    <s v="Degustacija, večera"/>
    <x v="157"/>
    <n v="0"/>
    <n v="1313.83"/>
    <x v="1"/>
    <m/>
    <m/>
    <m/>
    <m/>
  </r>
  <r>
    <n v="207"/>
    <n v="3"/>
    <n v="2"/>
    <s v="13.05.2025."/>
    <s v="Vinarija Galić d.o.o."/>
    <s v="Pokloni"/>
    <x v="158"/>
    <n v="0"/>
    <n v="215.55"/>
    <x v="0"/>
    <m/>
    <m/>
    <m/>
    <m/>
  </r>
  <r>
    <n v="208"/>
    <m/>
    <m/>
    <s v="13.05.2025."/>
    <s v="Poljana d.o.o."/>
    <s v="Vreće za smeće -manifestacija Uskrsni sajam"/>
    <x v="159"/>
    <n v="0.25"/>
    <n v="6"/>
    <x v="0"/>
    <m/>
    <m/>
    <m/>
    <m/>
  </r>
  <r>
    <n v="209"/>
    <n v="3"/>
    <n v="2"/>
    <s v="13.05.2025."/>
    <s v="Toplice Lipik"/>
    <s v="Catering - otvorenje vrtića"/>
    <x v="160"/>
    <n v="0.13"/>
    <n v="480.54"/>
    <x v="1"/>
    <m/>
    <m/>
    <m/>
    <m/>
  </r>
  <r>
    <n v="210"/>
    <n v="3"/>
    <n v="2"/>
    <s v="16.05.2025."/>
    <s v="Gema usluge d.o.o."/>
    <s v="Servis plinskih bojlera - Gradska uprava, MKC, TZ, TRŽNICA"/>
    <x v="118"/>
    <n v="0"/>
    <n v="0"/>
    <x v="1"/>
    <m/>
    <m/>
    <m/>
    <m/>
  </r>
  <r>
    <n v="211"/>
    <n v="3"/>
    <n v="2"/>
    <s v="16.05.2025."/>
    <s v="Trgovačko-ugostiteljki obrt &quot;Hubert&quot;"/>
    <s v="Iznajmljivanje šatora - Dobrovac"/>
    <x v="161"/>
    <n v="0.25"/>
    <n v="1875"/>
    <x v="1"/>
    <m/>
    <m/>
    <m/>
    <m/>
  </r>
  <r>
    <n v="212"/>
    <m/>
    <m/>
    <s v="16.05.2025."/>
    <s v="Bauhaus"/>
    <s v="Slikarski stalak - Vila Zinke"/>
    <x v="162"/>
    <n v="0.25"/>
    <n v="245.11"/>
    <x v="0"/>
    <m/>
    <m/>
    <m/>
    <m/>
  </r>
  <r>
    <n v="213"/>
    <n v="4"/>
    <n v="5"/>
    <s v="16.05.2025."/>
    <s v="Lipkom d.o.o."/>
    <s v="Rad rovokopača za sadnju sadnica Raminac"/>
    <x v="38"/>
    <n v="0.25"/>
    <n v="1125"/>
    <x v="2"/>
    <m/>
    <m/>
    <m/>
    <m/>
  </r>
  <r>
    <n v="214"/>
    <n v="4"/>
    <n v="5"/>
    <s v="16.05.2025."/>
    <s v="Lipkom d.o.o."/>
    <s v="Rad rovokopača kombinirka Dobrovac-malčiranje"/>
    <x v="37"/>
    <n v="0.25"/>
    <n v="187.5"/>
    <x v="2"/>
    <m/>
    <m/>
    <m/>
    <m/>
  </r>
  <r>
    <n v="215"/>
    <n v="4"/>
    <n v="5"/>
    <s v="16.05.2025."/>
    <s v="Lipkom d.o.o."/>
    <s v="Rad rovokopača i samo.istovar.prikolice Vila Zinke"/>
    <x v="163"/>
    <n v="0.25"/>
    <n v="518.75"/>
    <x v="2"/>
    <m/>
    <m/>
    <m/>
    <m/>
  </r>
  <r>
    <n v="216"/>
    <n v="4"/>
    <n v="5"/>
    <s v="16.05.2025."/>
    <s v="Lipkom d.o.o."/>
    <s v="Rad rovokopača kombinirka i samo.istovar.prikolica MKC-a."/>
    <x v="164"/>
    <n v="0.25"/>
    <n v="281.25"/>
    <x v="2"/>
    <m/>
    <m/>
    <m/>
    <m/>
  </r>
  <r>
    <n v="217"/>
    <n v="4"/>
    <n v="5"/>
    <s v="16.05.2025."/>
    <s v="Lipkom d.o.o."/>
    <s v="Rad rovokopača kombinirka Donji Čaglić"/>
    <x v="137"/>
    <n v="0.25"/>
    <n v="625"/>
    <x v="2"/>
    <m/>
    <m/>
    <m/>
    <m/>
  </r>
  <r>
    <n v="218"/>
    <n v="4"/>
    <n v="5"/>
    <s v="16.05.2025."/>
    <s v="Lipkom d.o.o."/>
    <s v="Radovi na pripremi i održavanju manifestacije Uskršnji sajam"/>
    <x v="165"/>
    <n v="0.25"/>
    <n v="3903.13"/>
    <x v="2"/>
    <m/>
    <s v="DA"/>
    <m/>
    <m/>
  </r>
  <r>
    <n v="219"/>
    <n v="4"/>
    <n v="5"/>
    <s v="19.05.2025."/>
    <s v="Metalko d.o.o."/>
    <s v="Materijal društveni dom Gaj"/>
    <x v="166"/>
    <n v="0.25"/>
    <n v="30.06"/>
    <x v="0"/>
    <m/>
    <m/>
    <m/>
    <m/>
  </r>
  <r>
    <n v="220"/>
    <n v="4"/>
    <n v="5"/>
    <s v="19.05.2025."/>
    <s v="Gema usluge d.o.o."/>
    <s v="Popravak plinske instalacije DVD Lipik"/>
    <x v="167"/>
    <n v="0.25"/>
    <n v="225"/>
    <x v="1"/>
    <m/>
    <m/>
    <m/>
    <m/>
  </r>
  <r>
    <n v="221"/>
    <n v="4"/>
    <n v="5"/>
    <s v="21.05.2025."/>
    <s v="Kukuec d.o.o."/>
    <s v="Beton za izradu novo cijevnog propusta u cesti  M.Selo"/>
    <x v="168"/>
    <n v="0.25"/>
    <n v="898.91"/>
    <x v="0"/>
    <m/>
    <m/>
    <m/>
    <m/>
  </r>
  <r>
    <n v="222"/>
    <m/>
    <m/>
    <s v="21.05.2025."/>
    <s v="Hongoldonia d.o.o."/>
    <s v="servis uređaja za održavnje zelenih površina"/>
    <x v="169"/>
    <n v="0.25"/>
    <n v="891"/>
    <x v="1"/>
    <m/>
    <m/>
    <m/>
    <m/>
  </r>
  <r>
    <n v="223"/>
    <m/>
    <m/>
    <s v="21.05.2025."/>
    <s v="Acta projekt d.o.o."/>
    <s v="Priprema i provedba postupka javne nabave za Spomen park DR"/>
    <x v="62"/>
    <n v="0.25"/>
    <n v="2250"/>
    <x v="1"/>
    <m/>
    <m/>
    <m/>
    <m/>
  </r>
  <r>
    <n v="224"/>
    <n v="4"/>
    <n v="5"/>
    <s v="22.05.2025."/>
    <s v="Lipkom d.o.o."/>
    <s v="Najam turističkog vlakića O.Š.Lipik"/>
    <x v="170"/>
    <n v="0.25"/>
    <n v="93.75"/>
    <x v="1"/>
    <m/>
    <m/>
    <m/>
    <m/>
  </r>
  <r>
    <n v="225"/>
    <n v="3"/>
    <n v="2"/>
    <s v="22.05.2025."/>
    <s v="Javnost info"/>
    <s v="Čestitka Dan državnosti"/>
    <x v="37"/>
    <n v="0.25"/>
    <n v="187.5"/>
    <x v="1"/>
    <m/>
    <m/>
    <m/>
    <m/>
  </r>
  <r>
    <n v="226"/>
    <n v="3"/>
    <n v="2"/>
    <s v="22.05.2025."/>
    <s v="Infos media"/>
    <s v="Web banner - čestitka Dan državnosti"/>
    <x v="132"/>
    <n v="0"/>
    <n v="230"/>
    <x v="1"/>
    <m/>
    <m/>
    <m/>
    <m/>
  </r>
  <r>
    <n v="227"/>
    <m/>
    <m/>
    <s v="22.05.2025."/>
    <s v="Lipkom d.o.o."/>
    <s v="Najam turističkog vlakića za prijevoz maturanata iz Pakraca"/>
    <x v="171"/>
    <n v="0.25"/>
    <n v="175"/>
    <x v="1"/>
    <m/>
    <m/>
    <m/>
    <m/>
  </r>
  <r>
    <n v="228"/>
    <n v="3"/>
    <n v="2"/>
    <s v="22.5.2025."/>
    <s v="Cvijećarna Helena"/>
    <s v="Buketi - Dan državnosti"/>
    <x v="82"/>
    <n v="0.25"/>
    <n v="125"/>
    <x v="0"/>
    <m/>
    <m/>
    <m/>
    <m/>
  </r>
  <r>
    <n v="229"/>
    <n v="4"/>
    <n v="10"/>
    <s v="22.05.2025."/>
    <s v="Zavod za javno zdravstvo PSŽ"/>
    <s v="Usluge stručnog nadzora"/>
    <x v="172"/>
    <n v="0.25"/>
    <n v="1021.88"/>
    <x v="1"/>
    <m/>
    <m/>
    <m/>
    <m/>
  </r>
  <r>
    <n v="230"/>
    <n v="3"/>
    <m/>
    <s v="22.5.2025."/>
    <s v="Živa voda d.o.o."/>
    <s v="Galoni vode"/>
    <x v="85"/>
    <n v="0.25"/>
    <n v="82.7"/>
    <x v="0"/>
    <m/>
    <m/>
    <m/>
    <m/>
  </r>
  <r>
    <n v="231"/>
    <n v="3"/>
    <n v="2"/>
    <s v="22.5.2025."/>
    <s v="BlackRock j.d.o.o."/>
    <s v="Čestitka - Dan državnosti"/>
    <x v="30"/>
    <n v="0"/>
    <n v="200"/>
    <x v="1"/>
    <m/>
    <m/>
    <m/>
    <m/>
  </r>
  <r>
    <n v="232"/>
    <m/>
    <m/>
    <s v="22.05.2025."/>
    <s v="Termo-metal d.o.o."/>
    <s v="Cijev ppr, utičnica šuko, izolir traka, ispitivač i pvc vezice"/>
    <x v="173"/>
    <n v="0.25"/>
    <n v="111.66"/>
    <x v="0"/>
    <m/>
    <m/>
    <m/>
    <m/>
  </r>
  <r>
    <n v="233"/>
    <n v="3"/>
    <n v="2"/>
    <s v="23.5.2025."/>
    <s v="Kruna"/>
    <s v="Čestitka - Dan državnosti"/>
    <x v="133"/>
    <n v="0.25"/>
    <n v="110"/>
    <x v="1"/>
    <m/>
    <m/>
    <m/>
    <m/>
  </r>
  <r>
    <n v="234"/>
    <n v="4"/>
    <n v="5"/>
    <s v="23.05.2025."/>
    <s v="Lipkom d.o.o."/>
    <s v="Manifestacija Sajam cvijeća"/>
    <x v="174"/>
    <n v="0.25"/>
    <n v="2264.38"/>
    <x v="2"/>
    <m/>
    <m/>
    <m/>
    <m/>
  </r>
  <r>
    <n v="235"/>
    <n v="3"/>
    <n v="2"/>
    <s v="26.5.2025."/>
    <s v="Eat Out"/>
    <s v="Promocija putem kanala eat out zagreb portala"/>
    <x v="10"/>
    <n v="0"/>
    <n v="1250"/>
    <x v="1"/>
    <m/>
    <m/>
    <m/>
    <m/>
  </r>
  <r>
    <n v="236"/>
    <n v="3"/>
    <n v="1"/>
    <s v="26.5.2025."/>
    <s v="Audio Pro Artis"/>
    <s v="Prema ponudi 25-011-004070 - lađari"/>
    <x v="175"/>
    <n v="0.25"/>
    <n v="268.89999999999998"/>
    <x v="0"/>
    <m/>
    <m/>
    <m/>
    <m/>
  </r>
  <r>
    <n v="237"/>
    <m/>
    <m/>
    <s v="26.05.2025."/>
    <s v="EXPERT GRADNJA j.d.o.o."/>
    <s v="Izgradnja novog cijevnog propusta u cesti Marino Selo"/>
    <x v="176"/>
    <n v="0.25"/>
    <n v="3224.49"/>
    <x v="2"/>
    <m/>
    <m/>
    <m/>
    <m/>
  </r>
  <r>
    <n v="238"/>
    <m/>
    <m/>
    <s v="26.05.2025."/>
    <s v="Termo-metal d.o.o."/>
    <s v="Kutni ventil za teniski teren"/>
    <x v="177"/>
    <n v="0.25"/>
    <n v="20.84"/>
    <x v="0"/>
    <m/>
    <m/>
    <m/>
    <m/>
  </r>
  <r>
    <n v="239"/>
    <n v="3"/>
    <n v="2"/>
    <s v="27.5.2025."/>
    <s v="Autotrans d.d."/>
    <s v="Prijevoz autobusom LIPIK-POLJANA-LIPIK"/>
    <x v="87"/>
    <n v="0.25"/>
    <n v="350"/>
    <x v="1"/>
    <m/>
    <m/>
    <m/>
    <m/>
  </r>
  <r>
    <n v="240"/>
    <m/>
    <m/>
    <s v="27.5.2025."/>
    <s v="Acta projekt d.o.o."/>
    <s v="Priprema i provedba postupka javne nabave za dječje igralište u Brekinskoj"/>
    <x v="56"/>
    <n v="0.25"/>
    <n v="1750"/>
    <x v="1"/>
    <m/>
    <m/>
    <m/>
    <m/>
  </r>
  <r>
    <n v="241"/>
    <m/>
    <m/>
    <s v="27.5.2025."/>
    <s v="Acta projekt d.o.o."/>
    <s v="Priprema i provedba postupka javne nabave za radove sanacije vlage u knjižnici"/>
    <x v="62"/>
    <n v="0.25"/>
    <n v="2250"/>
    <x v="1"/>
    <m/>
    <m/>
    <m/>
    <m/>
  </r>
  <r>
    <n v="242"/>
    <n v="4"/>
    <n v="5"/>
    <s v="03.06.2025."/>
    <s v="Metalko d.o.o."/>
    <s v="Pijesak dravski za djećje igralište"/>
    <x v="178"/>
    <n v="0.25"/>
    <n v="303.66000000000003"/>
    <x v="0"/>
    <m/>
    <m/>
    <m/>
    <m/>
  </r>
  <r>
    <n v="243"/>
    <n v="4"/>
    <n v="5"/>
    <s v="03.06.2025."/>
    <s v="Metalko d.o.o."/>
    <s v="Materijal za NK Poljana-igralište,materijal Zelena čistka"/>
    <x v="179"/>
    <n v="0.25"/>
    <n v="283.8"/>
    <x v="0"/>
    <m/>
    <m/>
    <m/>
    <m/>
  </r>
  <r>
    <n v="244"/>
    <n v="4"/>
    <n v="9"/>
    <d v="2025-06-03T00:00:00"/>
    <s v="Poljana d.o.o."/>
    <s v="Komunalna oprema i strojevi"/>
    <x v="180"/>
    <n v="0.25"/>
    <n v="23792.23"/>
    <x v="0"/>
    <m/>
    <s v="DA"/>
    <m/>
    <m/>
  </r>
  <r>
    <n v="245"/>
    <m/>
    <m/>
    <s v="04.06.2025."/>
    <s v="Bartels-conjar d.o.o."/>
    <s v="Fiksno bazensko dizalo"/>
    <x v="181"/>
    <n v="0.25"/>
    <n v="5687.5"/>
    <x v="0"/>
    <m/>
    <s v="DA"/>
    <m/>
    <m/>
  </r>
  <r>
    <n v="246"/>
    <m/>
    <m/>
    <s v="04.06.2025."/>
    <s v="Libusoft cicom d.o.o."/>
    <s v="Usluge uključivanja dodatnog operatera i radne stanice za program"/>
    <x v="182"/>
    <n v="0.25"/>
    <n v="903"/>
    <x v="1"/>
    <m/>
    <m/>
    <m/>
    <m/>
  </r>
  <r>
    <n v="247"/>
    <n v="4"/>
    <n v="5"/>
    <s v="04.06.2025."/>
    <s v="Metalko d.o.o."/>
    <s v="Materijal stan Ribnjaci"/>
    <x v="183"/>
    <n v="0.25"/>
    <n v="27.55"/>
    <x v="0"/>
    <m/>
    <m/>
    <m/>
    <m/>
  </r>
  <r>
    <n v="248"/>
    <m/>
    <m/>
    <s v="06.06.2025."/>
    <s v="Živa voda d.o.o."/>
    <s v="Galon"/>
    <x v="184"/>
    <n v="0.25"/>
    <n v="57.89"/>
    <x v="0"/>
    <m/>
    <m/>
    <m/>
    <m/>
  </r>
  <r>
    <n v="249"/>
    <n v="4"/>
    <n v="9"/>
    <d v="2025-06-06T00:00:00"/>
    <s v="Team Media d.o.o."/>
    <s v="Laptop za gradonačelnika"/>
    <x v="185"/>
    <n v="0.25"/>
    <n v="879"/>
    <x v="0"/>
    <s v="web"/>
    <m/>
    <m/>
    <m/>
  </r>
  <r>
    <n v="250"/>
    <n v="4"/>
    <n v="5"/>
    <s v="06.06.2025."/>
    <s v="Lipkom d.o.o."/>
    <s v="Rad KV i NKV radnika na teniskim terenima"/>
    <x v="186"/>
    <n v="0.25"/>
    <n v="201.25"/>
    <x v="2"/>
    <m/>
    <m/>
    <m/>
    <m/>
  </r>
  <r>
    <n v="251"/>
    <n v="4"/>
    <n v="5"/>
    <s v="06.06.2025."/>
    <s v="Lipkom d.o.o."/>
    <s v="Održavanje društvenih domova -lokalni izbori"/>
    <x v="30"/>
    <n v="0.25"/>
    <n v="250"/>
    <x v="1"/>
    <m/>
    <m/>
    <m/>
    <m/>
  </r>
  <r>
    <n v="252"/>
    <n v="4"/>
    <n v="5"/>
    <s v="06.06.2025."/>
    <s v="Lipkom d.o.o."/>
    <s v="Rad NKVradnika čišćenje MKC"/>
    <x v="46"/>
    <n v="0.25"/>
    <n v="162.5"/>
    <x v="2"/>
    <m/>
    <m/>
    <m/>
    <m/>
  </r>
  <r>
    <n v="253"/>
    <n v="4"/>
    <n v="5"/>
    <s v="06.06.2025."/>
    <s v="Lipkom d.o.o."/>
    <s v="Rad na pripremi i održavanju gradskih manifestacija za 5/25"/>
    <x v="187"/>
    <n v="0.25"/>
    <n v="2545"/>
    <x v="2"/>
    <m/>
    <m/>
    <m/>
    <m/>
  </r>
  <r>
    <n v="254"/>
    <n v="4"/>
    <n v="9"/>
    <d v="2025-06-16T00:00:00"/>
    <s v="INFO d.o.o."/>
    <s v="Projektor"/>
    <x v="188"/>
    <n v="0.25"/>
    <n v="1039"/>
    <x v="0"/>
    <m/>
    <m/>
    <m/>
    <m/>
  </r>
  <r>
    <n v="255"/>
    <m/>
    <m/>
    <s v="17.06.2025."/>
    <s v="Termo-metal d.o.o."/>
    <s v="Materijal za manifestaciju -Maraton Lađa"/>
    <x v="189"/>
    <n v="0.25"/>
    <n v="95.4"/>
    <x v="0"/>
    <m/>
    <m/>
    <m/>
    <m/>
  </r>
  <r>
    <n v="256"/>
    <n v="4"/>
    <n v="1"/>
    <s v="25.06.2025."/>
    <s v="Elena Moćan, inž.grad."/>
    <s v="Izrada procjembenog elaborata k.č.br. 174, k.o. Lipik, k.č.br. 150 i k.č.br. 151/1, k.o. Filipovac"/>
    <x v="190"/>
    <n v="0"/>
    <n v="450"/>
    <x v="1"/>
    <m/>
    <m/>
    <m/>
    <m/>
  </r>
  <r>
    <n v="257"/>
    <n v="4"/>
    <n v="1"/>
    <s v="26.06.2025."/>
    <s v="Mobes kvaliteta d.o.o."/>
    <s v="Godišnji plan upravljanja nekretninama i pokretninama za 2026. godinu"/>
    <x v="191"/>
    <n v="0.25"/>
    <n v="600"/>
    <x v="1"/>
    <m/>
    <m/>
    <m/>
    <m/>
  </r>
  <r>
    <n v="258"/>
    <n v="3"/>
    <m/>
    <s v="01.07.2025."/>
    <s v="Živa voda d.o.o."/>
    <s v="Galon vode 8 kom"/>
    <x v="192"/>
    <n v="0.25"/>
    <n v="66.16"/>
    <x v="0"/>
    <m/>
    <m/>
    <m/>
    <m/>
  </r>
  <r>
    <n v="259"/>
    <m/>
    <m/>
    <s v="01.07.2025."/>
    <s v="TCO Iris"/>
    <s v="cvijeće za Sajam cvijeća"/>
    <x v="193"/>
    <n v="0.05"/>
    <n v="108.73"/>
    <x v="0"/>
    <m/>
    <m/>
    <m/>
    <m/>
  </r>
  <r>
    <n v="260"/>
    <m/>
    <m/>
    <s v="02.07.2025."/>
    <s v="LIGNUM d.o.o."/>
    <s v="šljivovica, pelinkovac…"/>
    <x v="194"/>
    <n v="0.25"/>
    <n v="349.8"/>
    <x v="0"/>
    <m/>
    <m/>
    <m/>
    <m/>
  </r>
  <r>
    <n v="261"/>
    <n v="4"/>
    <n v="9"/>
    <d v="2025-07-02T00:00:00"/>
    <s v="Canofax"/>
    <s v="Fotokopirni papir"/>
    <x v="195"/>
    <n v="0.25"/>
    <n v="292.25"/>
    <x v="0"/>
    <m/>
    <m/>
    <m/>
    <m/>
  </r>
  <r>
    <n v="262"/>
    <m/>
    <m/>
    <s v="08.07.2025."/>
    <s v="Libusoft cicom d.o.o."/>
    <s v="Usluge implementacije pristupnih podataka i licenci"/>
    <x v="196"/>
    <n v="0.25"/>
    <n v="1489.13"/>
    <x v="1"/>
    <m/>
    <m/>
    <m/>
    <m/>
  </r>
  <r>
    <n v="263"/>
    <n v="4"/>
    <n v="1"/>
    <s v="11.07.2025."/>
    <s v="Odvjetničko društvo Babić&amp;Brborović"/>
    <s v="Izvršene pravne usluge u 6 mjesecu 2025. u P-26/2024 i P-1085/2023"/>
    <x v="104"/>
    <n v="0.25"/>
    <n v="1250"/>
    <x v="1"/>
    <m/>
    <m/>
    <m/>
    <m/>
  </r>
  <r>
    <n v="264"/>
    <n v="3"/>
    <n v="2"/>
    <s v="11.7.2025."/>
    <s v="ELECTROM vl.Tomislav Komljenović"/>
    <s v="Ispitivanje panik rasvjete  - TZ, MKC, Sportski centar"/>
    <x v="197"/>
    <n v="0.25"/>
    <n v="300"/>
    <x v="1"/>
    <m/>
    <m/>
    <m/>
    <m/>
  </r>
  <r>
    <n v="265"/>
    <n v="3"/>
    <n v="2"/>
    <s v="14.7.2025."/>
    <s v="Domaća radinost"/>
    <s v="Izrada zastava -dug"/>
    <x v="198"/>
    <n v="0"/>
    <n v="580"/>
    <x v="0"/>
    <m/>
    <m/>
    <m/>
    <m/>
  </r>
  <r>
    <n v="266"/>
    <n v="3"/>
    <n v="2"/>
    <s v="14.7.2025."/>
    <s v="Domaća radinost"/>
    <s v="Izrada zastava "/>
    <x v="199"/>
    <n v="0"/>
    <n v="470"/>
    <x v="0"/>
    <m/>
    <m/>
    <m/>
    <m/>
  </r>
  <r>
    <n v="267"/>
    <n v="4"/>
    <n v="5"/>
    <s v="14.07.2025."/>
    <s v="Lipkom d.o.o."/>
    <s v="Radovi na proširenju pristupnog puta u Lipičkim Vinogradima"/>
    <x v="200"/>
    <n v="0.25"/>
    <n v="3137.5"/>
    <x v="2"/>
    <m/>
    <m/>
    <m/>
    <m/>
  </r>
  <r>
    <n v="268"/>
    <n v="4"/>
    <n v="5"/>
    <s v="14.07.2025."/>
    <s v="Lipkom d.o.o."/>
    <s v="Manifestacija Lađarski kup"/>
    <x v="201"/>
    <n v="0.25"/>
    <n v="502.5"/>
    <x v="2"/>
    <m/>
    <m/>
    <m/>
    <m/>
  </r>
  <r>
    <n v="269"/>
    <n v="4"/>
    <n v="5"/>
    <s v="14.07.2025."/>
    <s v="Lipkom d.o.o."/>
    <s v="Čišćenje i održavanje objekta MKC"/>
    <x v="202"/>
    <n v="0.25"/>
    <n v="86.25"/>
    <x v="1"/>
    <m/>
    <m/>
    <m/>
    <m/>
  </r>
  <r>
    <n v="270"/>
    <n v="4"/>
    <n v="5"/>
    <s v="14.07.2025."/>
    <s v="Lipkom d.o.o."/>
    <s v="Čišćenje Dom 5 "/>
    <x v="131"/>
    <n v="0.25"/>
    <n v="75"/>
    <x v="1"/>
    <m/>
    <m/>
    <m/>
    <m/>
  </r>
  <r>
    <n v="271"/>
    <n v="4"/>
    <n v="5"/>
    <s v="14.07.2025."/>
    <s v="MD projekti j.d.o.o."/>
    <s v="Usluga stručnog nadzora asfaltiranje i sanaciju pristupne ceste SCL"/>
    <x v="203"/>
    <n v="0.25"/>
    <n v="3125"/>
    <x v="1"/>
    <m/>
    <m/>
    <m/>
    <m/>
  </r>
  <r>
    <n v="272"/>
    <n v="4"/>
    <n v="5"/>
    <s v="17.07.2025."/>
    <s v="Autoprijevoznik Vlado Amić"/>
    <s v="Usluga rada stroja na uređenju deponije u Jagmi"/>
    <x v="204"/>
    <n v="0.25"/>
    <n v="3087.5"/>
    <x v="2"/>
    <m/>
    <m/>
    <m/>
    <m/>
  </r>
  <r>
    <n v="273"/>
    <n v="4"/>
    <n v="5"/>
    <s v="21.07.2025."/>
    <s v="Branko Đaniš"/>
    <s v="Iskolčenje poljskog puta u naselju Antunovac k.č.br.52/2"/>
    <x v="41"/>
    <n v="0"/>
    <n v="700"/>
    <x v="1"/>
    <m/>
    <m/>
    <m/>
    <m/>
  </r>
  <r>
    <n v="274"/>
    <m/>
    <m/>
    <s v="21.07.2025."/>
    <s v="Suveniri Kosanović"/>
    <s v="Table i naljepnice za vrtić"/>
    <x v="205"/>
    <n v="0"/>
    <n v="186"/>
    <x v="0"/>
    <m/>
    <m/>
    <m/>
    <m/>
  </r>
  <r>
    <n v="275"/>
    <n v="4"/>
    <n v="5"/>
    <s v="22.07.2025."/>
    <s v="EXPERT GRADNJA j.d.o.o."/>
    <s v="Sanacija mosta u naselju D.Čaglić"/>
    <x v="206"/>
    <n v="0.25"/>
    <n v="2493.75"/>
    <x v="2"/>
    <m/>
    <m/>
    <m/>
    <m/>
  </r>
  <r>
    <n v="276"/>
    <n v="4"/>
    <n v="5"/>
    <s v="23.07.2025."/>
    <s v="DI ZEPP Ploštine"/>
    <s v="Strojno čupanje panjeva i iskop kanala uz NK Poljana"/>
    <x v="104"/>
    <n v="0"/>
    <n v="1000"/>
    <x v="2"/>
    <m/>
    <m/>
    <m/>
    <m/>
  </r>
  <r>
    <n v="277"/>
    <m/>
    <m/>
    <s v="23.07.2025."/>
    <s v="Autoprijevoznik Vlado Amić"/>
    <s v="Usluga utovara i prijevoza kamena od HŽ sa deponije"/>
    <x v="207"/>
    <n v="0.25"/>
    <n v="7143.75"/>
    <x v="1"/>
    <m/>
    <s v="DA"/>
    <m/>
    <m/>
  </r>
  <r>
    <n v="278"/>
    <m/>
    <m/>
    <s v="23.07.2025."/>
    <s v="Papung,obrt za usluge"/>
    <s v="Orezivanje stabla hrasta u Parku -Teniski tereni"/>
    <x v="2"/>
    <n v="0"/>
    <n v="300"/>
    <x v="2"/>
    <m/>
    <m/>
    <m/>
    <m/>
  </r>
  <r>
    <n v="279"/>
    <n v="2"/>
    <n v="3"/>
    <s v="24.07.2025."/>
    <s v="Kruna "/>
    <s v="Čestitka povodom dana domovinske zahvalnosti"/>
    <x v="208"/>
    <n v="0.25"/>
    <n v="122.5"/>
    <x v="1"/>
    <m/>
    <m/>
    <m/>
    <m/>
  </r>
  <r>
    <n v="280"/>
    <n v="2"/>
    <n v="3"/>
    <s v="24.7.2025."/>
    <s v="info media"/>
    <s v="Čestitka povodom dana domovinske zahvalnosti"/>
    <x v="132"/>
    <n v="0"/>
    <n v="230"/>
    <x v="1"/>
    <m/>
    <m/>
    <m/>
    <m/>
  </r>
  <r>
    <n v="281"/>
    <n v="4"/>
    <n v="5"/>
    <s v="24.07.2025."/>
    <s v="ELECTROM vl.Tomislav Komljenović"/>
    <s v="Produžetak javne rasvjete-Šeovica Bijeli put odvojak desno"/>
    <x v="209"/>
    <n v="0.25"/>
    <n v="1337.5"/>
    <x v="2"/>
    <m/>
    <m/>
    <m/>
    <m/>
  </r>
  <r>
    <n v="282"/>
    <m/>
    <m/>
    <s v="25.07.2025."/>
    <s v="Termo-metal d.o.o."/>
    <s v="Materijal za popravak vode u kontenjuru Park-teniski teren"/>
    <x v="210"/>
    <n v="0.25"/>
    <n v="78.150000000000006"/>
    <x v="0"/>
    <m/>
    <m/>
    <m/>
    <m/>
  </r>
  <r>
    <n v="283"/>
    <n v="3"/>
    <n v="2"/>
    <s v="25.7.2025."/>
    <s v="ScenoTon, obrt za usluge"/>
    <s v="Izvođenje glazbenog programa 25.7.2025."/>
    <x v="82"/>
    <n v="0"/>
    <n v="100"/>
    <x v="1"/>
    <m/>
    <m/>
    <m/>
    <m/>
  </r>
  <r>
    <n v="284"/>
    <n v="4"/>
    <n v="9"/>
    <d v="2025-07-25T00:00:00"/>
    <s v="TEHIT d.o.o. (printink.hr)"/>
    <s v="Registratori"/>
    <x v="211"/>
    <n v="0.25"/>
    <n v="35.99"/>
    <x v="0"/>
    <m/>
    <m/>
    <m/>
    <m/>
  </r>
  <r>
    <n v="285"/>
    <n v="4"/>
    <n v="9"/>
    <d v="2025-07-25T00:00:00"/>
    <s v="SuperNet d.o.o."/>
    <s v="Toneri"/>
    <x v="212"/>
    <n v="0.25"/>
    <n v="134.5"/>
    <x v="0"/>
    <m/>
    <m/>
    <m/>
    <m/>
  </r>
  <r>
    <n v="286"/>
    <m/>
    <m/>
    <s v="25.07.2025."/>
    <s v="Toi Toi"/>
    <s v="wc-i Turnir Poljana"/>
    <x v="81"/>
    <n v="0.25"/>
    <n v="200"/>
    <x v="1"/>
    <m/>
    <m/>
    <m/>
    <m/>
  </r>
  <r>
    <n v="287"/>
    <m/>
    <m/>
    <d v="2025-07-28T00:00:00"/>
    <s v="Živa voda d.o.o."/>
    <s v="voda"/>
    <x v="213"/>
    <n v="0.25"/>
    <n v="72.45"/>
    <x v="0"/>
    <m/>
    <m/>
    <m/>
    <m/>
  </r>
  <r>
    <n v="288"/>
    <n v="3"/>
    <n v="2"/>
    <s v="28.07.2025."/>
    <s v="Cvijećarna Helena"/>
    <s v="Vijenci - Dan domovinske zahvalnosti"/>
    <x v="82"/>
    <n v="0.25"/>
    <n v="125"/>
    <x v="0"/>
    <m/>
    <m/>
    <m/>
    <m/>
  </r>
  <r>
    <n v="289"/>
    <m/>
    <m/>
    <s v="28.07.2025."/>
    <s v="Staklar Daruvar"/>
    <s v="Uramljivanje"/>
    <x v="214"/>
    <n v="0"/>
    <n v="53.52"/>
    <x v="1"/>
    <m/>
    <m/>
    <m/>
    <m/>
  </r>
  <r>
    <n v="290"/>
    <n v="3"/>
    <n v="2"/>
    <s v="30.07.2025."/>
    <s v="Apartmani Krstičević"/>
    <s v="usluga smještaja od 08.08.2025.-10.08.2025."/>
    <x v="44"/>
    <n v="0"/>
    <n v="120"/>
    <x v="1"/>
    <m/>
    <m/>
    <m/>
    <m/>
  </r>
  <r>
    <n v="291"/>
    <n v="3"/>
    <n v="2"/>
    <s v="31.7.2025."/>
    <s v="BlackRock j.d.o.o."/>
    <s v="Čestitka povodom dana domovinske zahvalnosti"/>
    <x v="36"/>
    <n v="0"/>
    <n v="250"/>
    <x v="1"/>
    <m/>
    <m/>
    <m/>
    <m/>
  </r>
  <r>
    <n v="292"/>
    <n v="4"/>
    <n v="5"/>
    <s v="31.07.2025."/>
    <s v="Obrt suveniri Kosanović"/>
    <s v="Izrada table 60x40cm - zabranjeno plivanje"/>
    <x v="215"/>
    <n v="0"/>
    <n v="105"/>
    <x v="0"/>
    <m/>
    <m/>
    <m/>
    <m/>
  </r>
  <r>
    <n v="293"/>
    <n v="1"/>
    <n v="5"/>
    <s v="01.08.2025."/>
    <s v="obrt vios"/>
    <s v="Sanacija krovišta "/>
    <x v="216"/>
    <n v="0.25"/>
    <n v="181.25"/>
    <x v="2"/>
    <m/>
    <m/>
    <m/>
    <m/>
  </r>
  <r>
    <n v="294"/>
    <n v="3"/>
    <n v="2"/>
    <s v="01.08.2025."/>
    <s v="BITWEB, obrt za web dizajn"/>
    <s v="Glazbeni nastup - Bazeni Lipik- 01.08.2025."/>
    <x v="82"/>
    <n v="0"/>
    <n v="100"/>
    <x v="1"/>
    <m/>
    <m/>
    <m/>
    <m/>
  </r>
  <r>
    <n v="295"/>
    <n v="4"/>
    <n v="1"/>
    <s v="06.08.2025."/>
    <s v="Metalko d.o.o."/>
    <s v="M.O. Brezine"/>
    <x v="217"/>
    <n v="0.25"/>
    <n v="674.14"/>
    <x v="0"/>
    <m/>
    <m/>
    <m/>
    <m/>
  </r>
  <r>
    <n v="296"/>
    <n v="3"/>
    <n v="2"/>
    <s v="8.8.2025."/>
    <s v="ScenoTon, obrt za usluge"/>
    <s v="Izvođenje glazbenog programa 9.8.2025."/>
    <x v="82"/>
    <n v="0"/>
    <n v="100"/>
    <x v="1"/>
    <m/>
    <m/>
    <m/>
    <m/>
  </r>
  <r>
    <n v="297"/>
    <n v="4"/>
    <n v="9"/>
    <d v="2025-08-08T00:00:00"/>
    <s v="MAKROMIKRO GRUPA d.o.o."/>
    <s v="Fascikli uložni"/>
    <x v="218"/>
    <n v="0.25"/>
    <n v="48.8"/>
    <x v="0"/>
    <m/>
    <m/>
    <m/>
    <m/>
  </r>
  <r>
    <n v="298"/>
    <n v="3"/>
    <n v="2"/>
    <s v="11.08.2025."/>
    <s v="Cvijećarna Helena"/>
    <s v="Vijenac- Šreter"/>
    <x v="32"/>
    <n v="0.25"/>
    <n v="50"/>
    <x v="0"/>
    <m/>
    <m/>
    <m/>
    <m/>
  </r>
  <r>
    <n v="299"/>
    <n v="3"/>
    <n v="2"/>
    <s v="12.08.2025."/>
    <s v="Cvijećarna Helena"/>
    <s v="Vijenac i aranžman  -VSNM"/>
    <x v="219"/>
    <n v="0.25"/>
    <n v="82"/>
    <x v="0"/>
    <m/>
    <m/>
    <m/>
    <m/>
  </r>
  <r>
    <n v="300"/>
    <n v="4"/>
    <n v="5"/>
    <s v="18.08.2025."/>
    <s v="Lipkom d.o.o."/>
    <s v="Rad NKV radnika MKC"/>
    <x v="46"/>
    <n v="0.25"/>
    <n v="162.5"/>
    <x v="2"/>
    <m/>
    <m/>
    <m/>
    <m/>
  </r>
  <r>
    <n v="301"/>
    <n v="4"/>
    <n v="5"/>
    <s v="18.08.2025."/>
    <s v="Lipkom d.o.o."/>
    <s v="Rad NKV radnika zamjena panel ograde Teniski teren"/>
    <x v="143"/>
    <n v="0.25"/>
    <n v="100"/>
    <x v="2"/>
    <m/>
    <m/>
    <m/>
    <m/>
  </r>
  <r>
    <n v="302"/>
    <m/>
    <m/>
    <s v="19.08.2025."/>
    <s v="Metalko d.o.o."/>
    <s v="Zamjena brave na ulaznim vratima kuće Tabor 49"/>
    <x v="220"/>
    <n v="0.25"/>
    <n v="34.15"/>
    <x v="0"/>
    <m/>
    <m/>
    <m/>
    <m/>
  </r>
  <r>
    <n v="303"/>
    <m/>
    <m/>
    <s v="19.08.2025."/>
    <s v="Acta projekt d.o.o."/>
    <s v="Priprema nabave za otvoreni postupak JN - Radovi obnove objekta centra umjetne inteligencije"/>
    <x v="62"/>
    <n v="0.25"/>
    <n v="2250"/>
    <x v="1"/>
    <m/>
    <m/>
    <m/>
    <m/>
  </r>
  <r>
    <n v="304"/>
    <n v="4"/>
    <n v="5"/>
    <s v="19.08.2025."/>
    <s v="Obrt DS Darijo Savi"/>
    <s v="Autogume za vozilo DA 005 GL"/>
    <x v="221"/>
    <n v="0.25"/>
    <n v="145"/>
    <x v="0"/>
    <m/>
    <m/>
    <m/>
    <m/>
  </r>
  <r>
    <n v="305"/>
    <n v="4"/>
    <n v="10"/>
    <s v="20.08.2025."/>
    <s v="Obrt za šumarstvo i lovstvo Arvay "/>
    <s v="Posao stručne osobe za provedbu Programa zaštite divljači za površine za Grad Lipik"/>
    <x v="63"/>
    <n v="0"/>
    <n v="2000"/>
    <x v="1"/>
    <m/>
    <m/>
    <m/>
    <m/>
  </r>
  <r>
    <n v="306"/>
    <n v="4"/>
    <n v="5"/>
    <s v="25.08.2025."/>
    <s v="Šuma Šugić d.o.o."/>
    <s v="Građa rezana fosna,štafla i stupovi za sanaciju pješačkog mosta na Pakri"/>
    <x v="222"/>
    <n v="0.25"/>
    <n v="1650"/>
    <x v="0"/>
    <m/>
    <m/>
    <m/>
    <m/>
  </r>
  <r>
    <n v="307"/>
    <m/>
    <m/>
    <s v="26.08.2025."/>
    <s v="ScenoTon, obrt za usluge"/>
    <s v="Izvođenje glazbenog programa 30.08.2025."/>
    <x v="82"/>
    <n v="0"/>
    <n v="100"/>
    <x v="1"/>
    <m/>
    <m/>
    <m/>
    <m/>
  </r>
  <r>
    <n v="308"/>
    <m/>
    <m/>
    <s v="26.08.2025."/>
    <s v="Termo-metal d.o.o."/>
    <s v="Materijal za popravak vodovodene mreže u MKC"/>
    <x v="223"/>
    <n v="0.25"/>
    <n v="58.29"/>
    <x v="0"/>
    <m/>
    <m/>
    <m/>
    <m/>
  </r>
  <r>
    <n v="309"/>
    <m/>
    <m/>
    <s v="01.09.2025."/>
    <s v="Cosmic production"/>
    <s v="najam dj opreme"/>
    <x v="224"/>
    <n v="0.25"/>
    <n v="337.5"/>
    <x v="1"/>
    <m/>
    <m/>
    <m/>
    <m/>
  </r>
  <r>
    <n v="310"/>
    <n v="3"/>
    <m/>
    <s v="02.9.2025."/>
    <s v="Živa voda d.o.o."/>
    <s v="voda 10 kom"/>
    <x v="85"/>
    <n v="0.25"/>
    <n v="82.7"/>
    <x v="0"/>
    <m/>
    <m/>
    <m/>
    <m/>
  </r>
  <r>
    <n v="311"/>
    <m/>
    <m/>
    <s v="05.09.2025."/>
    <s v="Ceste Bjelovar "/>
    <s v="Asfaltiranje pristupne ceste Vukovarska avenija u Lipiku"/>
    <x v="225"/>
    <n v="0.25"/>
    <n v="12254.31"/>
    <x v="0"/>
    <m/>
    <s v="DA"/>
    <m/>
    <m/>
  </r>
  <r>
    <n v="312"/>
    <m/>
    <m/>
    <s v="05.09.2025."/>
    <s v="Metalko d.o.o."/>
    <s v="Djećje igralište Brezine -postavljanje ograde"/>
    <x v="226"/>
    <n v="0.25"/>
    <n v="163.19"/>
    <x v="0"/>
    <m/>
    <m/>
    <m/>
    <m/>
  </r>
  <r>
    <n v="313"/>
    <m/>
    <m/>
    <s v="05.09.2025."/>
    <s v="Pismorad d.o.o."/>
    <s v="Prometni znak -parkiralište Tabor"/>
    <x v="227"/>
    <n v="0.25"/>
    <n v="117.31"/>
    <x v="0"/>
    <m/>
    <m/>
    <m/>
    <m/>
  </r>
  <r>
    <n v="314"/>
    <m/>
    <m/>
    <s v="08.09.2025."/>
    <s v="Metalko d.o.o."/>
    <s v="Cilindar 30/50 MS 80mm"/>
    <x v="228"/>
    <n v="0.25"/>
    <n v="10.9"/>
    <x v="0"/>
    <m/>
    <m/>
    <m/>
    <m/>
  </r>
  <r>
    <n v="315"/>
    <m/>
    <m/>
    <s v="08.09.2025."/>
    <s v="Termo-metal d.o.o."/>
    <s v="Alat za domara Grad Lipik"/>
    <x v="229"/>
    <n v="0.25"/>
    <n v="1030.93"/>
    <x v="0"/>
    <m/>
    <m/>
    <m/>
    <m/>
  </r>
  <r>
    <n v="316"/>
    <m/>
    <m/>
    <s v="08.09.2025."/>
    <s v="EXPERT GRADNJA j.d.o.o."/>
    <s v="Dodatni radovi za sanaciju prijelaza na kanalu u D.Čagliću"/>
    <x v="230"/>
    <n v="0.25"/>
    <n v="1087.5"/>
    <x v="2"/>
    <m/>
    <m/>
    <m/>
    <m/>
  </r>
  <r>
    <n v="317"/>
    <m/>
    <m/>
    <s v="08.09.2025."/>
    <s v="Lipkom d.o.o."/>
    <s v="Rad NKV radnika na čišćenju gradske uprave-čistačica"/>
    <x v="231"/>
    <n v="0.25"/>
    <n v="450"/>
    <x v="2"/>
    <m/>
    <m/>
    <m/>
    <m/>
  </r>
  <r>
    <n v="318"/>
    <m/>
    <m/>
    <s v="08.09.2025."/>
    <s v="Lipkom d.o.o."/>
    <s v="Čišćenje unutar objekta MKC-a"/>
    <x v="42"/>
    <n v="0.25"/>
    <n v="37.5"/>
    <x v="1"/>
    <m/>
    <m/>
    <m/>
    <m/>
  </r>
  <r>
    <n v="319"/>
    <m/>
    <m/>
    <s v="08.09.2025."/>
    <s v="Lipkom d.o.o."/>
    <s v="Postavljanje zastavica na stupve javne rasvjete"/>
    <x v="232"/>
    <n v="0.25"/>
    <n v="62.5"/>
    <x v="2"/>
    <m/>
    <m/>
    <m/>
    <m/>
  </r>
  <r>
    <n v="320"/>
    <n v="4"/>
    <n v="10"/>
    <s v="12.09.2025."/>
    <s v="Lipkom d.o.o."/>
    <s v="Održavanje teniskih terena"/>
    <x v="186"/>
    <n v="0.25"/>
    <n v="201.25"/>
    <x v="2"/>
    <m/>
    <m/>
    <m/>
    <m/>
  </r>
  <r>
    <n v="321"/>
    <n v="4"/>
    <n v="10"/>
    <s v="12.09.2025."/>
    <s v="Lipkom d.o.o."/>
    <s v="Dom 5 čišćenje"/>
    <x v="131"/>
    <n v="0.25"/>
    <n v="75"/>
    <x v="2"/>
    <m/>
    <m/>
    <m/>
    <m/>
  </r>
  <r>
    <n v="322"/>
    <n v="4"/>
    <n v="10"/>
    <s v="12.09.2025."/>
    <s v="Lipkom d.o.o."/>
    <s v="MKC- održavanje i čišćenje"/>
    <x v="202"/>
    <n v="0.25"/>
    <n v="86.25"/>
    <x v="2"/>
    <m/>
    <m/>
    <m/>
    <m/>
  </r>
  <r>
    <n v="323"/>
    <n v="4"/>
    <n v="10"/>
    <s v="12.09.2025."/>
    <s v="Lipkom d.o.o."/>
    <s v="MKC- održavanje i čišćenje"/>
    <x v="46"/>
    <n v="0.25"/>
    <n v="162.5"/>
    <x v="2"/>
    <m/>
    <m/>
    <m/>
    <m/>
  </r>
  <r>
    <n v="324"/>
    <n v="4"/>
    <n v="10"/>
    <s v="12.09.2025."/>
    <s v="Lipkom d.o.o."/>
    <s v="Postavljanje panel ograde teniski tereni "/>
    <x v="143"/>
    <n v="0.25"/>
    <n v="100"/>
    <x v="2"/>
    <m/>
    <m/>
    <m/>
    <m/>
  </r>
  <r>
    <n v="325"/>
    <n v="3"/>
    <n v="2"/>
    <s v="15.09.2025."/>
    <s v="Arriva"/>
    <s v="Prijevoz Poljana - školski coss"/>
    <x v="87"/>
    <n v="0.25"/>
    <n v="350"/>
    <x v="1"/>
    <m/>
    <m/>
    <m/>
    <m/>
  </r>
  <r>
    <n v="326"/>
    <n v="3"/>
    <n v="2"/>
    <s v="17.09.2025."/>
    <s v="In konzalting d.o.o."/>
    <s v="Izrada plana djelovanja u području prirodnih nepogoda"/>
    <x v="233"/>
    <n v="0.25"/>
    <n v="275"/>
    <x v="1"/>
    <m/>
    <m/>
    <m/>
    <m/>
  </r>
  <r>
    <n v="327"/>
    <n v="3"/>
    <n v="2"/>
    <s v="22.09.2025."/>
    <s v="Decatlon Zagreb d.o.o."/>
    <s v="Pehari autoslalom"/>
    <x v="234"/>
    <n v="0.25"/>
    <n v="257.89999999999998"/>
    <x v="0"/>
    <m/>
    <m/>
    <m/>
    <m/>
  </r>
  <r>
    <n v="328"/>
    <n v="3"/>
    <m/>
    <s v="22.09.2025."/>
    <s v="Živa voda d.o.o."/>
    <s v="voda 8 kom"/>
    <x v="192"/>
    <n v="0.25"/>
    <n v="66.16"/>
    <x v="0"/>
    <m/>
    <m/>
    <m/>
    <m/>
  </r>
  <r>
    <n v="329"/>
    <n v="4"/>
    <n v="6"/>
    <s v="22.09.2025."/>
    <s v="MD projekti j.d.o.o."/>
    <s v="Stručni nadzor vlaga knjižnica"/>
    <x v="235"/>
    <n v="0.25"/>
    <n v="7500"/>
    <x v="1"/>
    <m/>
    <s v="DA"/>
    <m/>
    <m/>
  </r>
  <r>
    <n v="330"/>
    <n v="3"/>
    <n v="2"/>
    <s v="23.09.2025."/>
    <s v="ELECTROM vl.Tomislav Komljenović"/>
    <s v="Nabava i montaža panik rasvjete"/>
    <x v="36"/>
    <n v="0.25"/>
    <n v="312.5"/>
    <x v="0"/>
    <m/>
    <m/>
    <m/>
    <m/>
  </r>
  <r>
    <n v="331"/>
    <n v="3"/>
    <n v="2"/>
    <s v="23.09.2025."/>
    <s v="Gema usluge d.o.o."/>
    <s v="Godišnji srevis plinskih bojelra TZ I GRADSKA"/>
    <x v="118"/>
    <m/>
    <n v="0"/>
    <x v="1"/>
    <m/>
    <m/>
    <m/>
    <m/>
  </r>
  <r>
    <n v="332"/>
    <n v="3"/>
    <n v="2"/>
    <s v="23.09.2025."/>
    <s v="Domaća radinost"/>
    <s v="Zastave"/>
    <x v="236"/>
    <n v="0"/>
    <n v="522"/>
    <x v="0"/>
    <m/>
    <m/>
    <m/>
    <m/>
  </r>
  <r>
    <n v="333"/>
    <n v="4"/>
    <n v="5"/>
    <s v="23.09.2025."/>
    <s v="Metalko d.o.o."/>
    <s v="Alat i materijal za popravak Djećji vrtić Lipik"/>
    <x v="237"/>
    <n v="0.25"/>
    <n v="48.25"/>
    <x v="0"/>
    <m/>
    <m/>
    <m/>
    <m/>
  </r>
  <r>
    <n v="334"/>
    <n v="4"/>
    <n v="9"/>
    <d v="2025-09-24T00:00:00"/>
    <s v="IVA-TRADE d.o.o."/>
    <s v="Nadstrešnica za DV Kockica"/>
    <x v="238"/>
    <n v="0.25"/>
    <n v="5000"/>
    <x v="2"/>
    <m/>
    <s v="DA"/>
    <m/>
    <m/>
  </r>
  <r>
    <n v="335"/>
    <m/>
    <m/>
    <s v="24.09.2025."/>
    <s v="Kuća slastica"/>
    <s v="Kolači za svečanu sjednicu"/>
    <x v="239"/>
    <n v="0"/>
    <n v="311"/>
    <x v="0"/>
    <m/>
    <m/>
    <m/>
    <m/>
  </r>
  <r>
    <n v="336"/>
    <n v="3"/>
    <n v="2"/>
    <s v="25.09.2025."/>
    <s v="Fotoimago"/>
    <s v="Priznanja za učenike i mentore"/>
    <x v="240"/>
    <n v="0.25"/>
    <n v="173.6"/>
    <x v="0"/>
    <m/>
    <m/>
    <m/>
    <m/>
  </r>
  <r>
    <n v="337"/>
    <n v="4"/>
    <n v="5"/>
    <s v="26.09.2025."/>
    <s v="Metalko d.o.o."/>
    <s v="Materijal kvadratno i plosnato željezo za M.O.Brezine"/>
    <x v="241"/>
    <n v="0.25"/>
    <n v="30.36"/>
    <x v="0"/>
    <m/>
    <m/>
    <m/>
    <m/>
  </r>
  <r>
    <n v="338"/>
    <n v="3"/>
    <n v="2"/>
    <s v="29.09.2025."/>
    <s v="Cvijećarna Helena"/>
    <s v="Buketi - sjednica"/>
    <x v="134"/>
    <n v="0.25"/>
    <n v="137.5"/>
    <x v="0"/>
    <m/>
    <m/>
    <m/>
    <m/>
  </r>
  <r>
    <n v="339"/>
    <n v="4"/>
    <n v="10"/>
    <s v="28.08.2025."/>
    <s v="Poljana d.o.o."/>
    <s v="Vreće za smeće - jezero pjeskara "/>
    <x v="242"/>
    <n v="0.25"/>
    <n v="6.5"/>
    <x v="0"/>
    <m/>
    <m/>
    <m/>
    <m/>
  </r>
  <r>
    <n v="340"/>
    <n v="4"/>
    <n v="10"/>
    <s v="28.08.2025."/>
    <s v="Lipkom d.o.o."/>
    <s v="Postavljanje zastavica na stupve javne rasvjete"/>
    <x v="232"/>
    <n v="0.25"/>
    <n v="62.5"/>
    <x v="2"/>
    <m/>
    <m/>
    <m/>
    <m/>
  </r>
  <r>
    <n v="341"/>
    <n v="4"/>
    <n v="10"/>
    <s v="28.08.2025."/>
    <s v="Lipkom d.o.o."/>
    <s v="Rad NKV radnika sat čišćenje mkc"/>
    <x v="42"/>
    <n v="0.25"/>
    <n v="37.5"/>
    <x v="2"/>
    <m/>
    <m/>
    <m/>
    <m/>
  </r>
  <r>
    <n v="342"/>
    <n v="4"/>
    <n v="10"/>
    <s v="28.08.2025."/>
    <s v="Lipkom d.o.o."/>
    <s v="Rad NKV radnika čišćenje gradske 11.08.25-22.08.25."/>
    <x v="231"/>
    <n v="0.25"/>
    <n v="450"/>
    <x v="2"/>
    <m/>
    <m/>
    <m/>
    <m/>
  </r>
  <r>
    <n v="343"/>
    <n v="4"/>
    <n v="9"/>
    <d v="2025-09-30T00:00:00"/>
    <s v="LOOP d.o.o."/>
    <s v="Glazbeni rekviziti u okviru projekta Razvoj i kreativnost u DV Kockica Lipik"/>
    <x v="243"/>
    <n v="0.25"/>
    <n v="3750.94"/>
    <x v="0"/>
    <m/>
    <s v="u pripremi"/>
    <m/>
    <m/>
  </r>
  <r>
    <n v="344"/>
    <n v="4"/>
    <n v="5"/>
    <s v="01.10.2025."/>
    <s v="Hongoldonija d.o.o."/>
    <s v="Servis kosilice i zamjena hidro motora -park Lipik"/>
    <x v="244"/>
    <n v="0.25"/>
    <n v="2361"/>
    <x v="1"/>
    <m/>
    <m/>
    <m/>
    <m/>
  </r>
  <r>
    <n v="345"/>
    <n v="4"/>
    <n v="5"/>
    <s v="01.10.2025."/>
    <s v="Metalko d.o.o."/>
    <s v="NK Lipik-popravak klupa za sjedenje"/>
    <x v="245"/>
    <n v="0.25"/>
    <n v="33.25"/>
    <x v="0"/>
    <m/>
    <m/>
    <m/>
    <m/>
  </r>
  <r>
    <n v="346"/>
    <n v="4"/>
    <n v="5"/>
    <s v="01.10.2025."/>
    <s v="Metalko d.o.o."/>
    <s v="M.O.Poljana-materijal  za košnju "/>
    <x v="246"/>
    <n v="0.25"/>
    <n v="84.08"/>
    <x v="0"/>
    <m/>
    <m/>
    <m/>
    <m/>
  </r>
  <r>
    <n v="347"/>
    <n v="3"/>
    <n v="2"/>
    <s v="06.10.2025."/>
    <s v="Cvijećarna Helena"/>
    <s v="aranžman svečana sjednica"/>
    <x v="143"/>
    <n v="0.25"/>
    <n v="100"/>
    <x v="0"/>
    <m/>
    <m/>
    <m/>
    <m/>
  </r>
  <r>
    <n v="348"/>
    <n v="3"/>
    <n v="2"/>
    <s v="06.10.2025."/>
    <s v="Cvijećarna Dalas"/>
    <s v="vijenac D.Čaglić"/>
    <x v="32"/>
    <n v="0.25"/>
    <n v="50"/>
    <x v="0"/>
    <m/>
    <m/>
    <m/>
    <m/>
  </r>
  <r>
    <n v="349"/>
    <n v="3"/>
    <n v="2"/>
    <s v="06.10.2025."/>
    <s v="Studio Oli"/>
    <s v="plakati - Lado"/>
    <x v="232"/>
    <n v="0.25"/>
    <n v="62.5"/>
    <x v="0"/>
    <m/>
    <m/>
    <m/>
    <m/>
  </r>
  <r>
    <n v="350"/>
    <n v="4"/>
    <n v="10"/>
    <d v="2025-10-07T00:00:00"/>
    <s v="Metalko d.o.o."/>
    <s v="lokot za Ribnjake"/>
    <x v="247"/>
    <n v="0.25"/>
    <n v="33.840000000000003"/>
    <x v="0"/>
    <m/>
    <m/>
    <m/>
    <m/>
  </r>
  <r>
    <n v="351"/>
    <n v="3"/>
    <n v="2"/>
    <s v="07.10.2025."/>
    <s v="Affectum , vl. Blaž Časar"/>
    <s v="Odnosi sa  javnostima - nagrada Grada Lipika superslalom"/>
    <x v="2"/>
    <n v="0"/>
    <n v="300"/>
    <x v="1"/>
    <m/>
    <m/>
    <m/>
    <m/>
  </r>
  <r>
    <n v="352"/>
    <n v="4"/>
    <n v="5"/>
    <s v="07.10.2025."/>
    <s v="Supstrat Brill TYP-4sofp 70l"/>
    <s v="Supstrat zemlja za cvijeće 10 vreča"/>
    <x v="248"/>
    <n v="0.25"/>
    <n v="109"/>
    <x v="0"/>
    <m/>
    <m/>
    <m/>
    <m/>
  </r>
  <r>
    <n v="353"/>
    <n v="1"/>
    <m/>
    <d v="2025-10-08T00:00:00"/>
    <s v="HortiGea d.o.o."/>
    <s v="Sadnice za perivoj"/>
    <x v="249"/>
    <m/>
    <n v="26931"/>
    <x v="0"/>
    <m/>
    <s v="DA"/>
    <m/>
    <m/>
  </r>
  <r>
    <n v="354"/>
    <n v="3"/>
    <n v="2"/>
    <s v="09.10.2025."/>
    <s v="Cvijećarna Helena"/>
    <s v="Vijenci - VSNM"/>
    <x v="143"/>
    <n v="0.25"/>
    <n v="100"/>
    <x v="0"/>
    <m/>
    <m/>
    <m/>
    <m/>
  </r>
  <r>
    <n v="355"/>
    <n v="3"/>
    <n v="2"/>
    <s v="09.10.2025."/>
    <s v="Cvijećarna Helena"/>
    <s v="Vijenac - civili"/>
    <x v="32"/>
    <n v="0.25"/>
    <m/>
    <x v="0"/>
    <m/>
    <m/>
    <m/>
    <m/>
  </r>
  <r>
    <n v="356"/>
    <n v="4"/>
    <n v="9"/>
    <d v="2025-10-09T00:00:00"/>
    <s v="USLUGA d.o.o."/>
    <s v="Oprema dječjeg igrališta u okviru projekta Razvoj i kreativnost u DV Kockica Lipik"/>
    <x v="250"/>
    <n v="0.25"/>
    <n v="15665"/>
    <x v="0"/>
    <m/>
    <s v="DA"/>
    <m/>
    <m/>
  </r>
  <r>
    <n v="357"/>
    <n v="3"/>
    <m/>
    <s v="10.10.2025."/>
    <s v="Živa voda d.o.o."/>
    <s v="voda 8 kom"/>
    <x v="192"/>
    <n v="0.25"/>
    <n v="66.16"/>
    <x v="0"/>
    <m/>
    <m/>
    <m/>
    <m/>
  </r>
  <r>
    <n v="358"/>
    <n v="3"/>
    <n v="2"/>
    <s v="10.10.2025."/>
    <s v="Toplice Lipik"/>
    <s v="Svečani ručak Lado, 20.10.2025."/>
    <x v="251"/>
    <n v="0.13"/>
    <n v="800.04"/>
    <x v="1"/>
    <m/>
    <m/>
    <m/>
    <m/>
  </r>
  <r>
    <n v="359"/>
    <n v="3"/>
    <n v="2"/>
    <s v="10.10.2025."/>
    <s v="La Vell"/>
    <s v="Pranje, sušenje, peglanje stoljnjaka - dan grada"/>
    <x v="252"/>
    <n v="0"/>
    <n v="54"/>
    <x v="1"/>
    <m/>
    <m/>
    <m/>
    <m/>
  </r>
  <r>
    <n v="360"/>
    <n v="4"/>
    <n v="5"/>
    <s v="10.10.2025."/>
    <s v="Ceste Bjelovar d.d."/>
    <s v="Isporuka asfaltne mješavine -sanacija udarnih rupa u asfaltu"/>
    <x v="253"/>
    <n v="0.25"/>
    <n v="1569.45"/>
    <x v="2"/>
    <m/>
    <m/>
    <m/>
    <m/>
  </r>
  <r>
    <n v="361"/>
    <n v="4"/>
    <n v="5"/>
    <s v="10.10.2025."/>
    <s v="Lipkom d.o.o."/>
    <s v="Rad NKV radnika MKC -čišćenje"/>
    <x v="254"/>
    <n v="0.25"/>
    <n v="1287.5"/>
    <x v="2"/>
    <m/>
    <m/>
    <m/>
    <m/>
  </r>
  <r>
    <n v="362"/>
    <n v="4"/>
    <n v="5"/>
    <s v="10.10.2025."/>
    <s v="Lipkom d.o.o."/>
    <s v="Usluga popravka jarbola za zastave"/>
    <x v="255"/>
    <n v="0.25"/>
    <n v="304.63"/>
    <x v="1"/>
    <m/>
    <m/>
    <m/>
    <m/>
  </r>
  <r>
    <n v="363"/>
    <n v="4"/>
    <n v="5"/>
    <s v="10.10.2025."/>
    <s v="Termo-metal d.o.o."/>
    <s v="Materijal za popravak WC-kotlića prizemlje"/>
    <x v="256"/>
    <n v="0.25"/>
    <n v="30.44"/>
    <x v="0"/>
    <m/>
    <m/>
    <m/>
    <m/>
  </r>
  <r>
    <n v="364"/>
    <n v="4"/>
    <n v="5"/>
    <s v="13.10.2025."/>
    <s v="MD projekti j.d.o.o."/>
    <s v="Usluga stručnog nadzora društveni dom Filipovac"/>
    <x v="56"/>
    <n v="0.25"/>
    <n v="1750"/>
    <x v="1"/>
    <m/>
    <m/>
    <m/>
    <m/>
  </r>
  <r>
    <n v="365"/>
    <n v="3"/>
    <n v="2"/>
    <s v="13.10.2025."/>
    <s v="Gema usluge d.o.o."/>
    <s v="servis bojlera tržnica"/>
    <x v="118"/>
    <m/>
    <n v="0"/>
    <x v="1"/>
    <m/>
    <m/>
    <m/>
    <m/>
  </r>
  <r>
    <n v="366"/>
    <m/>
    <m/>
    <s v="13.10.2025."/>
    <s v="Suveniri Kosanović"/>
    <s v="trajna ploča i naljepnice - Dj. Igralište Brekinska"/>
    <x v="232"/>
    <n v="0"/>
    <n v="50"/>
    <x v="0"/>
    <m/>
    <m/>
    <m/>
    <m/>
  </r>
  <r>
    <n v="367"/>
    <m/>
    <m/>
    <s v="13.10.2025."/>
    <s v="Lipička razvojna i turistička agencija LIRA doo"/>
    <s v="promo članak - Dj.igralište Brekinska"/>
    <x v="82"/>
    <n v="0.25"/>
    <n v="125"/>
    <x v="1"/>
    <m/>
    <m/>
    <m/>
    <m/>
  </r>
  <r>
    <n v="368"/>
    <n v="4"/>
    <n v="5"/>
    <s v="15.10.2025."/>
    <s v="Lipkom d.o.o."/>
    <s v="Radovi na pripremi i održavanju manifestacije povodom dana G.L.-dječji dan"/>
    <x v="72"/>
    <n v="0.25"/>
    <n v="462.5"/>
    <x v="2"/>
    <m/>
    <m/>
    <m/>
    <m/>
  </r>
  <r>
    <n v="369"/>
    <n v="1"/>
    <n v="1"/>
    <s v="16.10.2025."/>
    <s v="Cvijećarna Helena "/>
    <s v="Vijenac Tigrovi "/>
    <x v="32"/>
    <n v="0.25"/>
    <n v="50"/>
    <x v="0"/>
    <m/>
    <m/>
    <m/>
    <m/>
  </r>
  <r>
    <n v="370"/>
    <n v="1"/>
    <n v="1"/>
    <s v="17.10.2025."/>
    <s v="Juriflor "/>
    <s v="Dan grada maćuhica podigla Jasna Molnar Kukić"/>
    <x v="257"/>
    <n v="0"/>
    <n v="81.8"/>
    <x v="0"/>
    <m/>
    <m/>
    <m/>
    <m/>
  </r>
  <r>
    <n v="371"/>
    <n v="1"/>
    <n v="1"/>
    <s v="17.10.2025."/>
    <s v="Nastavni zavod za javno zdravstvo "/>
    <s v="Mamografsko snimanje 40 zena Lipik 21.23.10.2025."/>
    <x v="258"/>
    <m/>
    <n v="999.41"/>
    <x v="1"/>
    <m/>
    <m/>
    <m/>
    <m/>
  </r>
  <r>
    <n v="372"/>
    <n v="4"/>
    <n v="5"/>
    <s v="17.10.2025."/>
    <s v="Lipkom d.o.o."/>
    <s v="Manifestacija Autoslalom u PIL-u."/>
    <x v="259"/>
    <n v="0.25"/>
    <n v="1734.38"/>
    <x v="2"/>
    <m/>
    <m/>
    <m/>
    <m/>
  </r>
  <r>
    <n v="373"/>
    <n v="1"/>
    <n v="1"/>
    <s v="22.10.2025."/>
    <s v="KTC "/>
    <s v="Sretstva za čišćenje Gradske uprave "/>
    <x v="118"/>
    <m/>
    <n v="0"/>
    <x v="0"/>
    <m/>
    <m/>
    <m/>
    <m/>
  </r>
  <r>
    <n v="374"/>
    <n v="1"/>
    <n v="1"/>
    <s v="23.10.2025."/>
    <s v="ELECTROM vl.Tomislav Komljenović"/>
    <s v="Šank PIL "/>
    <x v="51"/>
    <n v="0.25"/>
    <n v="112.5"/>
    <x v="2"/>
    <m/>
    <m/>
    <m/>
    <m/>
  </r>
  <r>
    <n v="375"/>
    <n v="1"/>
    <n v="1"/>
    <s v="24.10.2025."/>
    <s v="Cvjećarna Helena "/>
    <s v="76. bataljun "/>
    <x v="143"/>
    <n v="0.25"/>
    <n v="100"/>
    <x v="0"/>
    <m/>
    <m/>
    <m/>
    <m/>
  </r>
  <r>
    <n v="376"/>
    <m/>
    <m/>
    <s v="28.10.2025."/>
    <s v="Suveniri Kosanović"/>
    <s v="Trajna ploča i naljepnice - Razvoj i kreativnost u DV Kockica"/>
    <x v="260"/>
    <n v="0"/>
    <n v="65"/>
    <x v="0"/>
    <m/>
    <m/>
    <m/>
    <m/>
  </r>
  <r>
    <n v="377"/>
    <n v="3"/>
    <m/>
    <s v="28.10.2025."/>
    <s v="Živa voda d.o.o."/>
    <s v="voda 10 kom"/>
    <x v="85"/>
    <n v="0.25"/>
    <n v="82.7"/>
    <x v="0"/>
    <m/>
    <m/>
    <m/>
    <m/>
  </r>
  <r>
    <n v="378"/>
    <m/>
    <m/>
    <s v="29.10.2025."/>
    <s v="Lipička razvojna i turistička agencija LIRA doo"/>
    <s v="promo članak - Razvoj i kreativnost u DV Kockica"/>
    <x v="82"/>
    <n v="0.25"/>
    <n v="125"/>
    <x v="1"/>
    <m/>
    <m/>
    <m/>
    <m/>
  </r>
  <r>
    <n v="379"/>
    <n v="4"/>
    <n v="1"/>
    <s v="03.11.2025."/>
    <s v="Libusoft cicom d.o.o."/>
    <s v="cloud licenca + usluge"/>
    <x v="261"/>
    <n v="0.25"/>
    <n v="2000"/>
    <x v="0"/>
    <m/>
    <m/>
    <m/>
    <m/>
  </r>
  <r>
    <n v="380"/>
    <n v="4"/>
    <n v="10"/>
    <s v="03.11.2025."/>
    <s v="Lipkom d.o.o."/>
    <s v="Popravak jarbola "/>
    <x v="255"/>
    <n v="0.25"/>
    <n v="304.63"/>
    <x v="1"/>
    <m/>
    <m/>
    <m/>
    <m/>
  </r>
  <r>
    <n v="381"/>
    <n v="4"/>
    <n v="6"/>
    <s v="03.11.2025."/>
    <s v="TLN INSTALACIJE d.o.o."/>
    <s v="Termostat sušilica SC"/>
    <x v="262"/>
    <n v="0.25"/>
    <n v="169.55"/>
    <x v="0"/>
    <m/>
    <m/>
    <m/>
    <m/>
  </r>
  <r>
    <n v="382"/>
    <n v="1"/>
    <n v="1"/>
    <s v="7.11.2025."/>
    <s v="INFOS MEDIJA "/>
    <s v="Banner 3 dana, Vukovar "/>
    <x v="132"/>
    <n v="0"/>
    <n v="230"/>
    <x v="0"/>
    <m/>
    <m/>
    <m/>
    <m/>
  </r>
  <r>
    <n v="383"/>
    <n v="4"/>
    <n v="5"/>
    <s v="11.11.2025."/>
    <s v="Lipkom d.o.o."/>
    <s v="Rad bagera na sportskom centru Lipik"/>
    <x v="82"/>
    <n v="0.25"/>
    <n v="125"/>
    <x v="2"/>
    <m/>
    <m/>
    <m/>
    <m/>
  </r>
  <r>
    <n v="384"/>
    <n v="4"/>
    <n v="5"/>
    <s v="11.11.2025."/>
    <s v="Lipkom d.o.o."/>
    <s v="Rad NKV radnika na čišćenju gradske uprave-čistačica"/>
    <x v="106"/>
    <n v="0.25"/>
    <n v="900"/>
    <x v="2"/>
    <m/>
    <m/>
    <m/>
    <m/>
  </r>
  <r>
    <n v="385"/>
    <n v="4"/>
    <n v="5"/>
    <s v="31.10.2025."/>
    <s v="Termo-metal d.o.o."/>
    <s v="Materijal za fontanu i slavinu za pitku vodu Park"/>
    <x v="263"/>
    <n v="0.25"/>
    <n v="54.05"/>
    <x v="0"/>
    <m/>
    <m/>
    <m/>
    <m/>
  </r>
  <r>
    <n v="386"/>
    <n v="4"/>
    <n v="9"/>
    <d v="2025-11-13T00:00:00"/>
    <s v="Canofax"/>
    <s v="Fotokopirni papir"/>
    <x v="14"/>
    <n v="0.25"/>
    <n v="268.75"/>
    <x v="0"/>
    <m/>
    <m/>
    <m/>
    <m/>
  </r>
  <r>
    <n v="387"/>
    <n v="1"/>
    <n v="1"/>
    <s v="14.11.2025."/>
    <s v="Filir"/>
    <s v="Pokloni sv. Nikola "/>
    <x v="264"/>
    <n v="0"/>
    <n v="2073.5"/>
    <x v="0"/>
    <m/>
    <m/>
    <m/>
    <m/>
  </r>
  <r>
    <n v="388"/>
    <n v="4"/>
    <n v="9"/>
    <d v="2025-11-17T00:00:00"/>
    <s v="Autoprijevoznik Vlado Amić"/>
    <s v="Nastavak radova krajobraznog uređenja vanjskog prostora društvenog doma Filipovac (asfalt)"/>
    <x v="265"/>
    <n v="0.25"/>
    <n v="14000"/>
    <x v="2"/>
    <m/>
    <s v="DA"/>
    <m/>
    <m/>
  </r>
  <r>
    <n v="389"/>
    <n v="3"/>
    <m/>
    <s v="19.11.2025."/>
    <s v="Živa voda d.o.o."/>
    <s v="voda 8 kom"/>
    <x v="192"/>
    <n v="0.25"/>
    <n v="66.16"/>
    <x v="0"/>
    <m/>
    <m/>
    <m/>
    <m/>
  </r>
  <r>
    <n v="390"/>
    <n v="4"/>
    <n v="5"/>
    <s v="19.11.2025."/>
    <s v="Gamauf d.o.o."/>
    <s v="Pelet za NK Lipik"/>
    <x v="266"/>
    <n v="0.05"/>
    <n v="294.83999999999997"/>
    <x v="0"/>
    <m/>
    <m/>
    <m/>
    <m/>
  </r>
  <r>
    <n v="391"/>
    <n v="4"/>
    <n v="1"/>
    <s v="20.11.2025."/>
    <s v="Edo Tomić mag.ing.aedif."/>
    <s v="Procjembeni elaborat k.č.br. 1207/3, k.o.Lipik"/>
    <x v="267"/>
    <m/>
    <n v="333.25"/>
    <x v="1"/>
    <m/>
    <m/>
    <m/>
    <m/>
  </r>
  <r>
    <n v="392"/>
    <m/>
    <n v="9"/>
    <d v="2025-11-20T00:00:00"/>
    <s v="GEMA USLUGE d.o.o."/>
    <s v="Klima uređaji za dom Filipovac"/>
    <x v="268"/>
    <n v="0.25"/>
    <n v="3612.5"/>
    <x v="0"/>
    <s v="1"/>
    <s v="DA"/>
    <m/>
    <m/>
  </r>
  <r>
    <n v="393"/>
    <m/>
    <m/>
    <s v="21.11.2025."/>
    <s v="Restarting d.o.o."/>
    <s v="Edukacija kibernetička sigurnost"/>
    <x v="119"/>
    <n v="0.25"/>
    <n v="500"/>
    <x v="1"/>
    <m/>
    <m/>
    <m/>
    <m/>
  </r>
  <r>
    <n v="394"/>
    <n v="3"/>
    <n v="2"/>
    <s v="21.11.2025."/>
    <s v="HRT Šarić d.o.o."/>
    <s v="Ormar za nadzemni hidrant (sportski centar)"/>
    <x v="269"/>
    <n v="0.25"/>
    <n v="286.27999999999997"/>
    <x v="0"/>
    <m/>
    <m/>
    <m/>
    <m/>
  </r>
  <r>
    <n v="395"/>
    <m/>
    <m/>
    <s v="21.11.2025."/>
    <s v="Suveniri Kosanović"/>
    <s v="Trajna ploča - Uređenje javnih površina Grada Lipika i Općine Kiseljak"/>
    <x v="270"/>
    <n v="0.25"/>
    <n v="31.25"/>
    <x v="0"/>
    <m/>
    <m/>
    <m/>
    <m/>
  </r>
  <r>
    <n v="396"/>
    <n v="1"/>
    <n v="1"/>
    <s v="24.11.2025."/>
    <s v="Cvjećarna Helena "/>
    <s v="Korita "/>
    <x v="271"/>
    <n v="0.25"/>
    <n v="40"/>
    <x v="0"/>
    <m/>
    <m/>
    <m/>
    <m/>
  </r>
  <r>
    <n v="397"/>
    <n v="4"/>
    <n v="5"/>
    <s v="24.11.2025."/>
    <s v="Agronom "/>
    <s v="Supstart Brill 70 lit za cvijeće"/>
    <x v="248"/>
    <n v="0.25"/>
    <n v="109"/>
    <x v="0"/>
    <m/>
    <m/>
    <m/>
    <m/>
  </r>
  <r>
    <n v="398"/>
    <n v="4"/>
    <n v="9"/>
    <d v="2025-11-27T00:00:00"/>
    <s v="Autoprijevoznik Vlado Amić"/>
    <s v="Sol za ceste"/>
    <x v="272"/>
    <n v="0.25"/>
    <n v="6085"/>
    <x v="0"/>
    <s v="4"/>
    <s v="DA"/>
    <m/>
    <m/>
  </r>
  <r>
    <n v="399"/>
    <n v="4"/>
    <n v="5"/>
    <s v="27.11.2025."/>
    <s v="MD projekti j.d.o.o."/>
    <s v="Stručni nadzor krajobraznog uređenja -nastavk"/>
    <x v="81"/>
    <n v="0.25"/>
    <n v="200"/>
    <x v="1"/>
    <m/>
    <m/>
    <m/>
    <m/>
  </r>
  <r>
    <n v="400"/>
    <n v="1"/>
    <n v="1"/>
    <d v="2025-11-28T00:00:00"/>
    <s v="Cvjećarna Helena "/>
    <s v="Papuk"/>
    <x v="271"/>
    <n v="0.25"/>
    <n v="40"/>
    <x v="0"/>
    <m/>
    <m/>
    <m/>
    <m/>
  </r>
  <r>
    <n v="401"/>
    <n v="1"/>
    <n v="1"/>
    <s v="28.11.2025."/>
    <s v="Cvjećarna Helena "/>
    <s v="Dan branitelja "/>
    <x v="273"/>
    <n v="0.25"/>
    <n v="155"/>
    <x v="0"/>
    <m/>
    <m/>
    <m/>
    <m/>
  </r>
  <r>
    <n v="402"/>
    <m/>
    <m/>
    <s v="01.12.2025."/>
    <s v="Lipkom d.o.o."/>
    <s v="Čišćenje i bojanje zidova- stan Ribnjaci br.7"/>
    <x v="274"/>
    <n v="0.25"/>
    <n v="1800"/>
    <x v="2"/>
    <m/>
    <m/>
    <m/>
    <m/>
  </r>
  <r>
    <n v="403"/>
    <m/>
    <m/>
    <s v="02.12.2025."/>
    <s v="Metalko d.o.o."/>
    <s v="Materijal za manifestaciju Miris Božića"/>
    <x v="275"/>
    <n v="0.25"/>
    <n v="13.05"/>
    <x v="0"/>
    <m/>
    <m/>
    <m/>
    <m/>
  </r>
  <r>
    <n v="404"/>
    <m/>
    <m/>
    <s v="02.12.2025."/>
    <s v="HortiGea d.o.o."/>
    <s v="Cvijeće, sukladno ponudi PON-25-01-00041"/>
    <x v="276"/>
    <n v="0.05"/>
    <n v="3163.44"/>
    <x v="0"/>
    <m/>
    <m/>
    <m/>
    <m/>
  </r>
  <r>
    <n v="405"/>
    <m/>
    <m/>
    <s v="03.12.2025."/>
    <s v="HortiGea d.o.o."/>
    <s v="Maćuhice, sukladno ponudi PON-25-01-00057"/>
    <x v="277"/>
    <n v="0.05"/>
    <n v="2016"/>
    <x v="0"/>
    <m/>
    <m/>
    <m/>
    <m/>
  </r>
  <r>
    <n v="406"/>
    <n v="1"/>
    <n v="1"/>
    <d v="2025-12-08T00:00:00"/>
    <s v="KTC "/>
    <s v="Materijal za higijenu "/>
    <x v="118"/>
    <m/>
    <n v="0"/>
    <x v="0"/>
    <m/>
    <m/>
    <m/>
    <m/>
  </r>
  <r>
    <n v="407"/>
    <n v="1"/>
    <n v="1"/>
    <d v="2025-12-09T00:00:00"/>
    <s v="Neon reklam "/>
    <s v="Pečati "/>
    <x v="278"/>
    <n v="0.25"/>
    <n v="530.9"/>
    <x v="0"/>
    <m/>
    <m/>
    <m/>
    <m/>
  </r>
  <r>
    <n v="408"/>
    <n v="1"/>
    <n v="1"/>
    <d v="2025-12-09T00:00:00"/>
    <s v="Uslužni obrt Šareni svijet"/>
    <s v="Dječji doček NG"/>
    <x v="104"/>
    <n v="0"/>
    <n v="1000"/>
    <x v="1"/>
    <m/>
    <m/>
    <m/>
    <m/>
  </r>
  <r>
    <n v="409"/>
    <n v="1"/>
    <n v="1"/>
    <d v="2025-12-09T00:00:00"/>
    <s v="Soboslikarski obrt Colore"/>
    <s v="Najma napuhanaca "/>
    <x v="87"/>
    <n v="0"/>
    <n v="280"/>
    <x v="1"/>
    <m/>
    <m/>
    <m/>
    <m/>
  </r>
  <r>
    <n v="410"/>
    <m/>
    <m/>
    <d v="2025-12-09T00:00:00"/>
    <s v="Libusoft cicom d.o.o."/>
    <s v="Aktivacija modula i podešavanje nadogradnji: eRačun"/>
    <x v="279"/>
    <n v="0.25"/>
    <n v="660"/>
    <x v="1"/>
    <m/>
    <m/>
    <m/>
    <m/>
  </r>
  <r>
    <n v="411"/>
    <n v="4"/>
    <m/>
    <s v="17.12.2025."/>
    <s v="Elena Moćan inž.grad."/>
    <s v="Izrada procjene tržišne vrijednosti nekretnine k.č.br.1531/11 i k.č.br. 570 k.o. Lipik"/>
    <x v="119"/>
    <m/>
    <n v="400"/>
    <x v="1"/>
    <m/>
    <m/>
    <m/>
    <m/>
  </r>
  <r>
    <n v="412"/>
    <n v="4"/>
    <n v="10"/>
    <s v="01.11.2025."/>
    <s v="Lipkom d.o.o."/>
    <s v="Dom Gaj- održavanje"/>
    <x v="280"/>
    <n v="0.25"/>
    <n v="140"/>
    <x v="2"/>
    <m/>
    <m/>
    <m/>
    <m/>
  </r>
  <r>
    <n v="413"/>
    <n v="4"/>
    <n v="5"/>
    <s v="17.12.2025."/>
    <s v="Lipkom d.o.o."/>
    <s v="Rad NKV radnika na čišćenju MKC-a"/>
    <x v="131"/>
    <n v="0.25"/>
    <n v="75"/>
    <x v="2"/>
    <m/>
    <m/>
    <m/>
    <m/>
  </r>
  <r>
    <n v="414"/>
    <n v="4"/>
    <n v="5"/>
    <d v="2025-12-17T00:00:00"/>
    <s v="Lipkom d.o.o."/>
    <s v="Rad NKV radnika na čišćenju gradske uprave-čistačica"/>
    <x v="110"/>
    <n v="0.25"/>
    <n v="1000"/>
    <x v="2"/>
    <m/>
    <m/>
    <m/>
    <m/>
  </r>
  <r>
    <n v="415"/>
    <n v="4"/>
    <n v="5"/>
    <s v="17.12.2025."/>
    <s v="Lipkom d.o.o."/>
    <s v="Rad NKV radnika na čišćenju društvenog doma Gaj"/>
    <x v="171"/>
    <n v="0.25"/>
    <n v="175"/>
    <x v="2"/>
    <m/>
    <m/>
    <m/>
    <m/>
  </r>
  <r>
    <n v="416"/>
    <n v="3"/>
    <m/>
    <s v="17.12.2025."/>
    <s v="Živa voda d.o.o."/>
    <s v="voda 10 kom"/>
    <x v="85"/>
    <n v="0.25"/>
    <n v="82.7"/>
    <x v="0"/>
    <m/>
    <m/>
    <m/>
    <m/>
  </r>
  <r>
    <n v="417"/>
    <m/>
    <m/>
    <s v="17.12.2025."/>
    <s v="Electro S,obrt za trgovinu"/>
    <s v="Materijal za Miris Božića -instalacije"/>
    <x v="281"/>
    <n v="0.25"/>
    <n v="96"/>
    <x v="0"/>
    <m/>
    <m/>
    <m/>
    <m/>
  </r>
  <r>
    <n v="418"/>
    <m/>
    <m/>
    <s v="17.12.2025."/>
    <s v="Poljana d.o.o. Požega"/>
    <s v="Materijal za Miris Božića -tajmer"/>
    <x v="282"/>
    <n v="0.25"/>
    <n v="26.3"/>
    <x v="0"/>
    <m/>
    <m/>
    <m/>
    <m/>
  </r>
  <r>
    <n v="419"/>
    <n v="4"/>
    <n v="9"/>
    <d v="2025-10-20T00:00:00"/>
    <s v="TEHIT d.o.o. (printink.hr)"/>
    <s v="registratori"/>
    <x v="283"/>
    <n v="0.25"/>
    <n v="76.28"/>
    <x v="0"/>
    <s v="web"/>
    <m/>
    <m/>
    <m/>
  </r>
  <r>
    <n v="420"/>
    <n v="4"/>
    <n v="5"/>
    <s v="18.12.2025."/>
    <s v="SB INVEST d.o.o."/>
    <s v="Stručni nadzor radovi na objektu -Spomen park dom.rata"/>
    <x v="261"/>
    <n v="0.25"/>
    <n v="2000"/>
    <x v="1"/>
    <m/>
    <m/>
    <m/>
    <m/>
  </r>
  <r>
    <n v="421"/>
    <n v="1"/>
    <n v="1"/>
    <s v="18.12.2025."/>
    <s v="Toplice Lipik"/>
    <s v="Domjenak Gradsko vijeće "/>
    <x v="284"/>
    <n v="0.13"/>
    <n v="294.60000000000002"/>
    <x v="1"/>
    <m/>
    <m/>
    <m/>
    <m/>
  </r>
  <r>
    <n v="422"/>
    <n v="1"/>
    <n v="1"/>
    <s v="19.12.2025."/>
    <s v="Požeško hr"/>
    <s v="Čestitka"/>
    <x v="36"/>
    <n v="0"/>
    <n v="250"/>
    <x v="1"/>
    <m/>
    <m/>
    <m/>
    <m/>
  </r>
  <r>
    <n v="423"/>
    <n v="1"/>
    <n v="1"/>
    <s v="19.12.2025."/>
    <s v="Kronika"/>
    <s v="Čestitka"/>
    <x v="208"/>
    <n v="0.25"/>
    <n v="122.5"/>
    <x v="1"/>
    <m/>
    <m/>
    <m/>
    <m/>
  </r>
  <r>
    <n v="424"/>
    <n v="1"/>
    <n v="1"/>
    <s v="19.12.2025."/>
    <s v="Slavonija in"/>
    <s v="Čestitka"/>
    <x v="30"/>
    <n v="0.25"/>
    <n v="250"/>
    <x v="1"/>
    <m/>
    <m/>
    <m/>
    <m/>
  </r>
  <r>
    <n v="425"/>
    <n v="4"/>
    <n v="5"/>
    <s v="19.12.2025."/>
    <s v="Termo metal d.o.o."/>
    <s v="Materijal vodokotlić i daska za objekt Multikulturalni centar Lipik"/>
    <x v="285"/>
    <n v="0.25"/>
    <n v="177.76"/>
    <x v="0"/>
    <m/>
    <m/>
    <m/>
    <m/>
  </r>
  <r>
    <n v="426"/>
    <m/>
    <m/>
    <d v="2025-12-30T00:00:00"/>
    <s v="Gamauf d.o.o."/>
    <s v="Pelet za NK Lipik"/>
    <x v="266"/>
    <n v="0.05"/>
    <n v="294.83999999999997"/>
    <x v="0"/>
    <m/>
    <m/>
    <m/>
    <m/>
  </r>
  <r>
    <n v="427"/>
    <n v="4"/>
    <n v="5"/>
    <s v="30.12.2025."/>
    <s v="Metalko d.o.o."/>
    <s v="Materijal za djećje igralište park Lipik"/>
    <x v="286"/>
    <n v="0.25"/>
    <n v="3.54"/>
    <x v="0"/>
    <m/>
    <m/>
    <m/>
    <m/>
  </r>
  <r>
    <n v="428"/>
    <n v="4"/>
    <n v="5"/>
    <s v="30.12.2025."/>
    <s v="Autoprijevoznik Vlado Amić"/>
    <s v="Uređenje deponije Jagma"/>
    <x v="287"/>
    <n v="0.25"/>
    <n v="1512.5"/>
    <x v="2"/>
    <m/>
    <m/>
    <m/>
    <m/>
  </r>
  <r>
    <n v="429"/>
    <n v="4"/>
    <n v="5"/>
    <s v="30.12.2025."/>
    <s v="Autoprijevoznik Vlado Amić"/>
    <s v="Odvoz k"/>
    <x v="233"/>
    <n v="0.25"/>
    <n v="275"/>
    <x v="1"/>
    <m/>
    <m/>
    <m/>
    <m/>
  </r>
  <r>
    <n v="430"/>
    <n v="4"/>
    <n v="5"/>
    <s v="31.12.2025."/>
    <s v="Lipkom d.o.o."/>
    <s v="Rad NKV radnika održavanje i čišćenje zgrade gradske uprave"/>
    <x v="153"/>
    <n v="0.25"/>
    <n v="800"/>
    <x v="2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4">
  <r>
    <n v="1"/>
    <n v="3"/>
    <m/>
    <d v="2025-01-02T00:00:00"/>
    <s v="Živa voda d.o.o."/>
    <s v="Galoni vode"/>
    <n v="64.400000000000006"/>
    <n v="0.25"/>
    <n v="80.5"/>
    <x v="0"/>
    <m/>
    <m/>
    <m/>
    <m/>
  </r>
  <r>
    <n v="2"/>
    <n v="3"/>
    <m/>
    <d v="2025-01-02T00:00:00"/>
    <s v="Živa voda d.o.o."/>
    <s v="Usluga čišćenja aparata "/>
    <n v="35"/>
    <n v="0.25"/>
    <n v="43.75"/>
    <x v="1"/>
    <m/>
    <m/>
    <m/>
    <m/>
  </r>
  <r>
    <n v="3"/>
    <n v="3"/>
    <n v="2"/>
    <s v="02.01.2025."/>
    <s v="Radio Slavonija"/>
    <s v="Blagdanska čestitka - 20 emitiranja"/>
    <n v="300"/>
    <n v="0.25"/>
    <n v="375"/>
    <x v="1"/>
    <m/>
    <m/>
    <m/>
    <m/>
  </r>
  <r>
    <n v="4"/>
    <n v="4"/>
    <n v="5"/>
    <s v="02.01.2025."/>
    <s v="Metalko d.o.o."/>
    <s v="Materijal Miris božića"/>
    <n v="76.45"/>
    <n v="0.25"/>
    <n v="95.56"/>
    <x v="0"/>
    <m/>
    <m/>
    <m/>
    <m/>
  </r>
  <r>
    <n v="5"/>
    <n v="4"/>
    <n v="5"/>
    <s v="02.01.2025."/>
    <s v="Metalko d.o.o."/>
    <s v="Društveni dom Japaga"/>
    <n v="30.49"/>
    <n v="0.25"/>
    <n v="38.11"/>
    <x v="0"/>
    <m/>
    <m/>
    <m/>
    <m/>
  </r>
  <r>
    <n v="6"/>
    <n v="4"/>
    <n v="5"/>
    <s v="07.01.2025."/>
    <s v="Metalko d.o.o."/>
    <s v="Materijal za Božični sajam"/>
    <n v="152.09"/>
    <n v="0.25"/>
    <n v="190.11"/>
    <x v="0"/>
    <m/>
    <m/>
    <m/>
    <m/>
  </r>
  <r>
    <n v="7"/>
    <n v="4"/>
    <n v="5"/>
    <s v="07.01.2025."/>
    <s v="Metalko d.o.o."/>
    <s v="Materijal za uređenje šatora -manifestacija doćek Nove godine"/>
    <n v="24.59"/>
    <n v="0.25"/>
    <n v="30.74"/>
    <x v="0"/>
    <m/>
    <m/>
    <m/>
    <m/>
  </r>
  <r>
    <n v="8"/>
    <n v="4"/>
    <n v="5"/>
    <s v="07.01.2025."/>
    <s v="Metalko d.o.o."/>
    <s v="Materijal za izradu nosaća za zastavice"/>
    <n v="24.47"/>
    <n v="0.25"/>
    <n v="30.59"/>
    <x v="0"/>
    <m/>
    <m/>
    <m/>
    <m/>
  </r>
  <r>
    <n v="10"/>
    <m/>
    <m/>
    <s v="10.01.2025."/>
    <s v="Metalko d.o.o."/>
    <s v="Brava,kvaka i cilindar za društveni dom Poljana"/>
    <n v="35.119999999999997"/>
    <n v="0.25"/>
    <n v="43.9"/>
    <x v="0"/>
    <m/>
    <m/>
    <m/>
    <m/>
  </r>
  <r>
    <n v="11"/>
    <m/>
    <m/>
    <s v="10.01.2025."/>
    <s v="Bolte Invest j.d.o.o."/>
    <s v="Izrada Idejnog projekta i troškovnika za mrtvačnicu Šeovica"/>
    <n v="1250"/>
    <n v="0.25"/>
    <n v="1562.5"/>
    <x v="1"/>
    <m/>
    <m/>
    <m/>
    <m/>
  </r>
  <r>
    <n v="12"/>
    <n v="4"/>
    <n v="10"/>
    <s v="14.01.2025."/>
    <s v="Gamauf d.o.o"/>
    <s v="Pelet za sportski"/>
    <n v="234"/>
    <n v="0.05"/>
    <n v="245.7"/>
    <x v="0"/>
    <m/>
    <m/>
    <m/>
    <m/>
  </r>
  <r>
    <n v="13"/>
    <m/>
    <m/>
    <s v="14.01.2025."/>
    <s v="Termometal d.o.o."/>
    <s v="Plinski kondezacijiski bojler NK Poljana"/>
    <n v="777.65"/>
    <n v="0.25"/>
    <n v="972.06"/>
    <x v="0"/>
    <m/>
    <m/>
    <m/>
    <m/>
  </r>
  <r>
    <n v="15"/>
    <n v="4"/>
    <n v="9"/>
    <d v="2025-01-17T00:00:00"/>
    <s v="Canofax"/>
    <s v="Fotokopirni papir"/>
    <n v="215"/>
    <n v="0.25"/>
    <n v="268.75"/>
    <x v="0"/>
    <m/>
    <m/>
    <m/>
    <m/>
  </r>
  <r>
    <n v="16"/>
    <n v="4"/>
    <n v="1"/>
    <s v="17.01.2025."/>
    <s v="TRI-TOM"/>
    <s v="parcelacija_Poljana_UPOV"/>
    <n v="1040"/>
    <n v="0.25"/>
    <n v="1300"/>
    <x v="1"/>
    <m/>
    <m/>
    <m/>
    <m/>
  </r>
  <r>
    <n v="18"/>
    <n v="4"/>
    <n v="9"/>
    <d v="2025-01-14T00:00:00"/>
    <s v="Hardsoft j.d.o.o."/>
    <s v="Toneri"/>
    <n v="135.69999999999999"/>
    <n v="0.25"/>
    <n v="169.63"/>
    <x v="0"/>
    <m/>
    <m/>
    <m/>
    <m/>
  </r>
  <r>
    <n v="19"/>
    <n v="3"/>
    <m/>
    <s v="21.1.2025."/>
    <s v="Živa voda d.o.o."/>
    <s v="Galoni vode"/>
    <n v="64.400000000000006"/>
    <n v="0.25"/>
    <n v="80.5"/>
    <x v="0"/>
    <m/>
    <m/>
    <m/>
    <m/>
  </r>
  <r>
    <n v="20"/>
    <m/>
    <m/>
    <s v="21.01.2025."/>
    <s v="Lipkom d.o.o."/>
    <s v="Radovi na ugradnji betonski kocki groblje Lipik"/>
    <n v="1648"/>
    <n v="0.25"/>
    <n v="2060"/>
    <x v="2"/>
    <m/>
    <m/>
    <m/>
    <m/>
  </r>
  <r>
    <n v="21"/>
    <m/>
    <m/>
    <s v="21.01.2025."/>
    <s v="Lipkom d.o.o."/>
    <s v="Radovi na izgradnji pješačke staze Vukovarska ul.Lipik"/>
    <n v="704.4"/>
    <n v="0.25"/>
    <n v="880.5"/>
    <x v="2"/>
    <m/>
    <m/>
    <m/>
    <m/>
  </r>
  <r>
    <n v="22"/>
    <n v="3"/>
    <n v="4"/>
    <s v="23.01.2025."/>
    <s v="Hining- pro d.o.o"/>
    <s v="rekonstrukcija vatrogasnog doma u Gaju- projekt prometnog priključka i prometnih površina"/>
    <n v="600"/>
    <n v="0.25"/>
    <n v="750"/>
    <x v="1"/>
    <m/>
    <m/>
    <m/>
    <m/>
  </r>
  <r>
    <n v="23"/>
    <m/>
    <m/>
    <s v="23.01.2025."/>
    <s v="Lipkom d.o.o."/>
    <s v="Sadnja stabala na groblju Poljana,M.Selo i Dobrovac"/>
    <n v="2012.88"/>
    <n v="0.25"/>
    <n v="2516.1"/>
    <x v="2"/>
    <m/>
    <m/>
    <m/>
    <m/>
  </r>
  <r>
    <n v="24"/>
    <m/>
    <m/>
    <s v="23.01.2025."/>
    <s v="Lipkom d.o.o."/>
    <s v="Ljepljenje plakata nastup Lado"/>
    <n v="258.83"/>
    <n v="0.25"/>
    <n v="323.54000000000002"/>
    <x v="1"/>
    <m/>
    <m/>
    <m/>
    <m/>
  </r>
  <r>
    <n v="26"/>
    <m/>
    <m/>
    <s v="24.01.2025."/>
    <s v="Lipkom d.o.o."/>
    <s v="Građevinski radovi na izradi betonskog postolja za kontenjer groblje Poljana"/>
    <n v="391"/>
    <n v="0.25"/>
    <n v="488.75"/>
    <x v="2"/>
    <m/>
    <m/>
    <m/>
    <m/>
  </r>
  <r>
    <n v="27"/>
    <n v="3"/>
    <n v="4"/>
    <s v="24.01.2025."/>
    <s v="Večernji list"/>
    <s v="Objava natječaja za zakup na tržnici"/>
    <n v="124.95"/>
    <n v="0.25"/>
    <n v="156.19"/>
    <x v="1"/>
    <m/>
    <m/>
    <m/>
    <m/>
  </r>
  <r>
    <n v="28"/>
    <m/>
    <m/>
    <s v="24.01.2025."/>
    <s v="Promet Građenje d.o.o."/>
    <s v="Izrada cijevnog propusta za stazu u Gaju"/>
    <n v="1038.29"/>
    <n v="0.25"/>
    <n v="1297.8599999999999"/>
    <x v="2"/>
    <m/>
    <m/>
    <m/>
    <m/>
  </r>
  <r>
    <n v="29"/>
    <m/>
    <m/>
    <s v="24.01.2025."/>
    <s v="Autoprijevoznik Vlado Amić"/>
    <s v="Strojno guranje građeviskog materijala na deponiji Jagma"/>
    <n v="1200"/>
    <n v="0.25"/>
    <n v="1500"/>
    <x v="2"/>
    <m/>
    <m/>
    <m/>
    <m/>
  </r>
  <r>
    <n v="30"/>
    <m/>
    <m/>
    <s v="27.01.2025."/>
    <s v="Blachere illumination"/>
    <s v="2D srce bioprint"/>
    <n v="312"/>
    <n v="0.25"/>
    <n v="390"/>
    <x v="0"/>
    <m/>
    <m/>
    <m/>
    <m/>
  </r>
  <r>
    <n v="31"/>
    <m/>
    <m/>
    <s v="27.01.2025."/>
    <s v="Suveniri Kosanović"/>
    <s v="Plakat i cerada 6m - mažoretkinje"/>
    <n v="420"/>
    <n v="0"/>
    <n v="420"/>
    <x v="0"/>
    <m/>
    <m/>
    <m/>
    <m/>
  </r>
  <r>
    <n v="32"/>
    <n v="3"/>
    <n v="2"/>
    <s v="28.1.2025."/>
    <s v="Zaštita Inspekt"/>
    <s v="Ispitivanje vanjske i unutarnje hidranstke mreže - Sportski centar"/>
    <n v="200"/>
    <n v="0.25"/>
    <n v="250"/>
    <x v="1"/>
    <m/>
    <m/>
    <m/>
    <m/>
  </r>
  <r>
    <n v="33"/>
    <n v="4"/>
    <n v="9"/>
    <d v="2025-01-28T00:00:00"/>
    <s v="Narodne novine"/>
    <s v="Objava oglasa za natječaj"/>
    <n v="632"/>
    <n v="0.25"/>
    <n v="790"/>
    <x v="1"/>
    <m/>
    <m/>
    <m/>
    <m/>
  </r>
  <r>
    <n v="35"/>
    <n v="3"/>
    <n v="2"/>
    <s v="31.01.2025."/>
    <s v="Cvjećarna Helena"/>
    <s v="Vijenac Novinc"/>
    <n v="40"/>
    <n v="0.25"/>
    <n v="50"/>
    <x v="0"/>
    <m/>
    <m/>
    <m/>
    <m/>
  </r>
  <r>
    <n v="36"/>
    <m/>
    <m/>
    <s v="04.02.2024."/>
    <s v="TOI TOI"/>
    <s v="Najam 4 wc - mažoretkinje"/>
    <n v="320"/>
    <n v="0.25"/>
    <n v="400"/>
    <x v="1"/>
    <m/>
    <m/>
    <m/>
    <m/>
  </r>
  <r>
    <n v="37"/>
    <n v="4"/>
    <n v="9"/>
    <d v="2025-02-04T00:00:00"/>
    <s v="MAKROMIKRO GRUPA d.o.o."/>
    <s v="Uredski materijal"/>
    <n v="101.25"/>
    <n v="0.25"/>
    <n v="126.56"/>
    <x v="0"/>
    <m/>
    <m/>
    <m/>
    <m/>
  </r>
  <r>
    <n v="38"/>
    <m/>
    <m/>
    <s v="05.02.2025."/>
    <s v="Zeko Tekstil"/>
    <s v="Mikita tkanina, zatvarač skriveni"/>
    <n v="176.58"/>
    <n v="0.25"/>
    <n v="220.73"/>
    <x v="0"/>
    <m/>
    <m/>
    <m/>
    <m/>
  </r>
  <r>
    <n v="39"/>
    <m/>
    <m/>
    <s v="05.02.2025."/>
    <s v="Krojački salon Lutin"/>
    <s v="Usluga šivanja "/>
    <n v="250"/>
    <m/>
    <n v="250"/>
    <x v="1"/>
    <m/>
    <m/>
    <m/>
    <m/>
  </r>
  <r>
    <n v="40"/>
    <n v="4"/>
    <n v="6"/>
    <s v="05.02.2025."/>
    <s v="GEMA USLUGE d.o.o."/>
    <s v="Servis i puštanje u pogom bojlera PIL J2"/>
    <n v="150"/>
    <n v="0.25"/>
    <n v="120"/>
    <x v="1"/>
    <m/>
    <m/>
    <m/>
    <m/>
  </r>
  <r>
    <n v="41"/>
    <m/>
    <m/>
    <s v="05.02.2025."/>
    <s v="Peregrin, obrt za usluge"/>
    <s v="Stručne radionice: osnove pripovijednog umijeća te učenje i podučavanje"/>
    <n v="900"/>
    <m/>
    <n v="900"/>
    <x v="1"/>
    <m/>
    <m/>
    <m/>
    <m/>
  </r>
  <r>
    <n v="42"/>
    <m/>
    <m/>
    <s v="05.02.2025."/>
    <s v="ZMAJ RADIONICE, obrt za usluge"/>
    <s v="Edukacija za interpretatora kulturne baštine "/>
    <n v="2400"/>
    <m/>
    <n v="2400"/>
    <x v="1"/>
    <m/>
    <m/>
    <m/>
    <m/>
  </r>
  <r>
    <n v="43"/>
    <n v="4"/>
    <n v="5"/>
    <s v="05.02.2025."/>
    <s v="Metalko d.o.o."/>
    <s v="Materijal za potrebe grada Lipika"/>
    <n v="127.71"/>
    <n v="0.25"/>
    <n v="159.63999999999999"/>
    <x v="0"/>
    <m/>
    <m/>
    <m/>
    <m/>
  </r>
  <r>
    <n v="44"/>
    <n v="4"/>
    <n v="2"/>
    <s v="06.02.2025."/>
    <s v="Odvjetnički ured Babić &amp; Brborović"/>
    <s v="Pravne usluge u postupcima 1085/2023 i 581/2024"/>
    <n v="700"/>
    <n v="0.25"/>
    <n v="875"/>
    <x v="1"/>
    <m/>
    <m/>
    <m/>
    <m/>
  </r>
  <r>
    <n v="45"/>
    <n v="4"/>
    <n v="10"/>
    <s v="06.02.2025."/>
    <s v="Gamauf d.o.o"/>
    <s v="Pelet za sportski"/>
    <n v="234"/>
    <n v="0.05"/>
    <n v="245.7"/>
    <x v="0"/>
    <m/>
    <m/>
    <m/>
    <m/>
  </r>
  <r>
    <n v="46"/>
    <n v="3"/>
    <n v="2"/>
    <s v="06.02.2025."/>
    <s v="Cvjećarna Helena"/>
    <s v="Buket - 100ti rođendan"/>
    <n v="30"/>
    <n v="0.25"/>
    <n v="37.5"/>
    <x v="0"/>
    <m/>
    <m/>
    <m/>
    <m/>
  </r>
  <r>
    <n v="48"/>
    <n v="4"/>
    <n v="5"/>
    <s v="10.02.2025."/>
    <s v="Alles d.o.o.Požega"/>
    <s v="Materijal za struju -dvorana Lipik (mažoretkinje)"/>
    <n v="56.73"/>
    <n v="0.25"/>
    <n v="70.91"/>
    <x v="0"/>
    <m/>
    <m/>
    <m/>
    <m/>
  </r>
  <r>
    <n v="49"/>
    <m/>
    <m/>
    <s v="11.02.2025."/>
    <s v="Risely digital studio"/>
    <s v="administracija web stranice visitlipik.com- pristupačnost za osobe s invaliditetom"/>
    <n v="120"/>
    <n v="0.25"/>
    <n v="150"/>
    <x v="1"/>
    <m/>
    <m/>
    <m/>
    <m/>
  </r>
  <r>
    <n v="51"/>
    <n v="4"/>
    <n v="5"/>
    <s v="11.02.2025."/>
    <s v="Lipkom d.o.o."/>
    <s v="Čišćenje MKC-a"/>
    <n v="130"/>
    <n v="0.25"/>
    <n v="162.5"/>
    <x v="1"/>
    <m/>
    <m/>
    <m/>
    <m/>
  </r>
  <r>
    <n v="52"/>
    <n v="4"/>
    <n v="5"/>
    <s v="11.02.2025."/>
    <s v="Lipkom d.o.o."/>
    <s v="Popravak i zamjena panela ograde u Pil-u."/>
    <n v="46"/>
    <n v="0.25"/>
    <n v="57.5"/>
    <x v="2"/>
    <m/>
    <m/>
    <m/>
    <m/>
  </r>
  <r>
    <n v="53"/>
    <m/>
    <m/>
    <s v="11.02.2025."/>
    <s v="SB INVEST d.o.o,."/>
    <s v="revizija troškovnika za nastavak radova Spomen park "/>
    <n v="600"/>
    <n v="0.25"/>
    <n v="750"/>
    <x v="1"/>
    <m/>
    <m/>
    <m/>
    <m/>
  </r>
  <r>
    <n v="55"/>
    <n v="4"/>
    <n v="5"/>
    <s v="12.02.2025."/>
    <s v="Metalko d.o.o."/>
    <s v="Betonske cijevi 400x1000"/>
    <n v="86"/>
    <n v="0.25"/>
    <n v="107.5"/>
    <x v="0"/>
    <m/>
    <m/>
    <m/>
    <m/>
  </r>
  <r>
    <n v="56"/>
    <n v="4"/>
    <n v="5"/>
    <s v="12.02.2025."/>
    <s v="Lipkom d.o.o."/>
    <s v="Bukovčani sanacije zemljane deponije"/>
    <n v="150"/>
    <n v="0.25"/>
    <n v="187.5"/>
    <x v="2"/>
    <m/>
    <m/>
    <m/>
    <m/>
  </r>
  <r>
    <n v="57"/>
    <n v="4"/>
    <n v="5"/>
    <s v="12.02.2025."/>
    <s v="Lipkom d.o.o."/>
    <s v="Manifestacija Valentinovo"/>
    <n v="20"/>
    <n v="0.25"/>
    <n v="25"/>
    <x v="2"/>
    <m/>
    <m/>
    <m/>
    <m/>
  </r>
  <r>
    <n v="58"/>
    <n v="4"/>
    <n v="5"/>
    <s v="12.02.2025."/>
    <s v="Lipkom d.o.o"/>
    <s v="Čišćenje gradske uprave"/>
    <n v="90"/>
    <n v="0.25"/>
    <n v="112.5"/>
    <x v="1"/>
    <m/>
    <m/>
    <m/>
    <m/>
  </r>
  <r>
    <n v="59"/>
    <n v="4"/>
    <n v="5"/>
    <s v="12.02.2025."/>
    <s v="Olivier,uslužni obrt"/>
    <s v="Drva za ogrije -manifestacija Mažuretkinje"/>
    <n v="300"/>
    <n v="0.05"/>
    <n v="315"/>
    <x v="0"/>
    <m/>
    <m/>
    <m/>
    <m/>
  </r>
  <r>
    <n v="60"/>
    <n v="4"/>
    <n v="6"/>
    <s v="12.02.2025."/>
    <s v="Termo-expert"/>
    <s v="Vodomjer Vila Zinke"/>
    <n v="218"/>
    <n v="0.25"/>
    <n v="272.5"/>
    <x v="0"/>
    <m/>
    <m/>
    <m/>
    <m/>
  </r>
  <r>
    <n v="61"/>
    <m/>
    <m/>
    <s v="13.02.2025."/>
    <s v="Zagrebinspekt d.o.o."/>
    <s v="Mjerenje Q-H linije za projekt DVD Gaj"/>
    <n v="600"/>
    <n v="0.25"/>
    <n v="750"/>
    <x v="1"/>
    <m/>
    <m/>
    <m/>
    <m/>
  </r>
  <r>
    <n v="62"/>
    <m/>
    <m/>
    <s v="13.02.2025."/>
    <s v="Metalko d.o.o."/>
    <s v="Betonske cijevi 300x1000"/>
    <n v="58.2"/>
    <n v="0.25"/>
    <n v="72.75"/>
    <x v="0"/>
    <m/>
    <m/>
    <m/>
    <m/>
  </r>
  <r>
    <n v="63"/>
    <n v="3"/>
    <m/>
    <s v="17.02.2025."/>
    <s v="Živa voda d.o.o."/>
    <s v="Galoni vode (13 KOM)"/>
    <n v="86.01"/>
    <n v="0.25"/>
    <n v="107.51"/>
    <x v="0"/>
    <m/>
    <m/>
    <m/>
    <m/>
  </r>
  <r>
    <n v="64"/>
    <n v="4"/>
    <n v="6"/>
    <s v="19.02.2025."/>
    <s v="VADEL INŽENJERING d.o.o."/>
    <s v="Elektro kontrolno brojilo kafića"/>
    <n v="260"/>
    <n v="0.25"/>
    <n v="325"/>
    <x v="0"/>
    <m/>
    <m/>
    <m/>
    <m/>
  </r>
  <r>
    <n v="65"/>
    <m/>
    <m/>
    <s v="19.02.2025."/>
    <s v="Acta projekt d.o.o."/>
    <s v="Priprema dokumentacije za otvoreni postupak JN - Izgradnja interne prometnice u Lipiku"/>
    <n v="1400"/>
    <n v="0.25"/>
    <n v="1750"/>
    <x v="1"/>
    <m/>
    <m/>
    <m/>
    <m/>
  </r>
  <r>
    <n v="66"/>
    <n v="4"/>
    <n v="5"/>
    <s v="20.02.2025."/>
    <s v="VIOS obrt vl.Vinko Tatić"/>
    <s v="Izrada kovane ograde groblje Lipik"/>
    <n v="2272"/>
    <n v="0.25"/>
    <n v="2840"/>
    <x v="1"/>
    <m/>
    <m/>
    <m/>
    <m/>
  </r>
  <r>
    <n v="67"/>
    <n v="4"/>
    <n v="6"/>
    <s v="21.02.2025."/>
    <s v="OBRT VISKOVIĆ"/>
    <s v="Pregradni zid na tavanu Dom 5"/>
    <n v="848.4"/>
    <n v="0.25"/>
    <n v="1060.5"/>
    <x v="2"/>
    <m/>
    <m/>
    <m/>
    <m/>
  </r>
  <r>
    <n v="68"/>
    <m/>
    <m/>
    <s v="21.02.2025."/>
    <s v="PEHARI T&amp;T"/>
    <s v="Pehari i medalje za mažoretkinje"/>
    <n v="1195.26"/>
    <n v="0.25"/>
    <n v="1494.08"/>
    <x v="0"/>
    <m/>
    <m/>
    <m/>
    <m/>
  </r>
  <r>
    <n v="69"/>
    <n v="4"/>
    <n v="5"/>
    <s v="21.02.2025."/>
    <s v="ELECTROM vl.Tomislav Komljenović"/>
    <s v="Javna rasvjeta u naselju Gaj"/>
    <n v="950"/>
    <n v="0"/>
    <n v="950"/>
    <x v="2"/>
    <m/>
    <m/>
    <m/>
    <m/>
  </r>
  <r>
    <n v="70"/>
    <n v="4"/>
    <n v="5"/>
    <s v="21.02.2025."/>
    <s v="ELECTROM vl.Tomislav Komljenović"/>
    <s v="Društveni dom Brezine -rasvjeta"/>
    <n v="217.65"/>
    <n v="0"/>
    <n v="217.65"/>
    <x v="2"/>
    <m/>
    <m/>
    <m/>
    <m/>
  </r>
  <r>
    <n v="71"/>
    <m/>
    <m/>
    <s v="24.02.2025."/>
    <s v="ACTA PROJEKT d.o.o."/>
    <s v="Priprema dokumentacije za JN - Izgradnja nogometnog igrališta s umjetnom travom"/>
    <n v="1800"/>
    <n v="0.25"/>
    <n v="2250"/>
    <x v="1"/>
    <m/>
    <m/>
    <m/>
    <m/>
  </r>
  <r>
    <n v="72"/>
    <n v="4"/>
    <n v="6"/>
    <s v="24.02.2025."/>
    <s v="BID CONTROL d.o.o."/>
    <s v="Energetski certifikat vrtić Lipik"/>
    <n v="2000"/>
    <n v="0.25"/>
    <n v="2500"/>
    <x v="1"/>
    <m/>
    <m/>
    <m/>
    <m/>
  </r>
  <r>
    <n v="74"/>
    <n v="4"/>
    <n v="5"/>
    <s v="26.02.2025."/>
    <s v="Termo-metal d.o.o."/>
    <s v="Materijal za zastitu vododvoda u parku"/>
    <n v="6.15"/>
    <n v="0.25"/>
    <n v="7.69"/>
    <x v="0"/>
    <m/>
    <m/>
    <m/>
    <m/>
  </r>
  <r>
    <n v="75"/>
    <m/>
    <m/>
    <s v="25.02.2025."/>
    <s v="Obrt suveniri Kosanović"/>
    <s v="table terme lipik"/>
    <n v="316"/>
    <m/>
    <n v="316"/>
    <x v="0"/>
    <m/>
    <m/>
    <m/>
    <m/>
  </r>
  <r>
    <n v="76"/>
    <n v="3"/>
    <n v="2"/>
    <s v="26.02.2025."/>
    <s v="Cvjećarna Helena"/>
    <s v="Ruže-Dan žena"/>
    <n v="448"/>
    <n v="0.25"/>
    <n v="560"/>
    <x v="0"/>
    <m/>
    <m/>
    <m/>
    <m/>
  </r>
  <r>
    <n v="77"/>
    <n v="4"/>
    <n v="5"/>
    <s v="26.02.2025."/>
    <s v="ELECTROM vl.Tomislav Komljenović"/>
    <s v="Industrijska zona Lipik-javna rasvjeta lampa"/>
    <n v="178"/>
    <n v="0"/>
    <n v="178"/>
    <x v="0"/>
    <m/>
    <m/>
    <m/>
    <m/>
  </r>
  <r>
    <n v="78"/>
    <n v="4"/>
    <n v="5"/>
    <s v="27.02.2025."/>
    <s v="ELECTROM vl.Tomislav Komljenović"/>
    <s v="Trg dr.F.Tuđmana -rasvjeta"/>
    <n v="129"/>
    <n v="0"/>
    <n v="129"/>
    <x v="0"/>
    <m/>
    <m/>
    <m/>
    <m/>
  </r>
  <r>
    <n v="79"/>
    <n v="4"/>
    <n v="9"/>
    <d v="2025-02-26T00:00:00"/>
    <s v="MAKROMIKRO GRUPA d.o.o."/>
    <s v="Uredski materijal (HUB, SSD, Punjač)"/>
    <n v="215.18"/>
    <n v="0.25"/>
    <n v="268.98"/>
    <x v="0"/>
    <m/>
    <m/>
    <m/>
    <m/>
  </r>
  <r>
    <n v="80"/>
    <m/>
    <m/>
    <s v="28.02.2025."/>
    <s v="Gamauf d.o.o"/>
    <s v="Pelet NK Lipik"/>
    <n v="234"/>
    <n v="0.05"/>
    <n v="245.7"/>
    <x v="0"/>
    <m/>
    <m/>
    <m/>
    <m/>
  </r>
  <r>
    <n v="81"/>
    <n v="3"/>
    <n v="2"/>
    <s v="28.2.2025."/>
    <s v="Fotoimago"/>
    <s v="Plakati i pozivnice Dan žena"/>
    <n v="47.52"/>
    <n v="0.25"/>
    <n v="59.4"/>
    <x v="0"/>
    <m/>
    <m/>
    <m/>
    <m/>
  </r>
  <r>
    <n v="82"/>
    <n v="3"/>
    <n v="1"/>
    <s v="03.03.2025."/>
    <s v="Igor Babić, dipl.ing.građ."/>
    <s v="Procjembeni elaborat k.č.br. 1 i 2 k.o. Dobrovac"/>
    <n v="370"/>
    <n v="0"/>
    <n v="370"/>
    <x v="1"/>
    <m/>
    <m/>
    <m/>
    <m/>
  </r>
  <r>
    <n v="83"/>
    <n v="3"/>
    <n v="2"/>
    <s v="5.3.2025."/>
    <s v="Cvjećarna Helena"/>
    <s v="Ruže, buketi - otkrivanje skulpture u Perivoju"/>
    <n v="172"/>
    <n v="0.25"/>
    <n v="215"/>
    <x v="0"/>
    <m/>
    <m/>
    <m/>
    <m/>
  </r>
  <r>
    <n v="84"/>
    <n v="4"/>
    <n v="9"/>
    <d v="2025-02-27T00:00:00"/>
    <s v="FIV d.o.o."/>
    <s v="Kuverte za HUB 3A"/>
    <n v="178.36"/>
    <n v="0.25"/>
    <n v="222.95"/>
    <x v="0"/>
    <m/>
    <m/>
    <m/>
    <m/>
  </r>
  <r>
    <n v="85"/>
    <n v="4"/>
    <n v="5"/>
    <s v="06.03.2025."/>
    <s v="Metalko d.o.o."/>
    <s v="Betonska cijev 400x1000mm"/>
    <n v="86"/>
    <n v="0.25"/>
    <n v="107.5"/>
    <x v="0"/>
    <m/>
    <m/>
    <m/>
    <m/>
  </r>
  <r>
    <n v="86"/>
    <n v="3"/>
    <n v="2"/>
    <s v="06.03.2025."/>
    <s v="Cvjećarna Helena"/>
    <s v="Ruže - utrka"/>
    <n v="112"/>
    <n v="0.25"/>
    <n v="140"/>
    <x v="0"/>
    <m/>
    <m/>
    <m/>
    <m/>
  </r>
  <r>
    <n v="87"/>
    <m/>
    <m/>
    <s v="06.03.2025."/>
    <s v="Fotoimago"/>
    <s v="fotografiranje Vile dobre vode"/>
    <n v="300"/>
    <n v="0.25"/>
    <n v="375"/>
    <x v="1"/>
    <m/>
    <m/>
    <m/>
    <m/>
  </r>
  <r>
    <n v="88"/>
    <n v="3"/>
    <n v="2"/>
    <s v="07.03.2025."/>
    <s v="Moj stil"/>
    <s v="Platno- otkivanje skulpture Relevant"/>
    <n v="30.9"/>
    <n v="0"/>
    <n v="30.9"/>
    <x v="0"/>
    <m/>
    <m/>
    <m/>
    <m/>
  </r>
  <r>
    <n v="90"/>
    <m/>
    <m/>
    <s v="07.03.2025."/>
    <s v="Lipkom d.o.o."/>
    <s v="Rad na uklanjanju postojeće ograde i golova na igralištu NK Poljana"/>
    <n v="660"/>
    <n v="0.25"/>
    <n v="825"/>
    <x v="2"/>
    <m/>
    <m/>
    <m/>
    <m/>
  </r>
  <r>
    <n v="91"/>
    <m/>
    <m/>
    <s v="07.03.2025."/>
    <s v="Lipkom d.o.o."/>
    <s v="Mažoretkinje manifestacija državno natjecanje-organizacija događanja"/>
    <n v="1671"/>
    <n v="0.25"/>
    <n v="2088.75"/>
    <x v="1"/>
    <m/>
    <m/>
    <m/>
    <m/>
  </r>
  <r>
    <n v="92"/>
    <m/>
    <m/>
    <s v="07.03.2025."/>
    <s v="Lipkom d.o.o."/>
    <s v="Čišćenje objekta Vila Zinke"/>
    <n v="265"/>
    <n v="0.25"/>
    <n v="331.25"/>
    <x v="1"/>
    <m/>
    <m/>
    <m/>
    <m/>
  </r>
  <r>
    <n v="93"/>
    <m/>
    <m/>
    <s v="07.03.2025."/>
    <s v="Lipkom d.o.o."/>
    <s v="Ljepljenje plakata za skulptura Relevant"/>
    <n v="160"/>
    <n v="0.25"/>
    <n v="200"/>
    <x v="1"/>
    <m/>
    <m/>
    <m/>
    <m/>
  </r>
  <r>
    <n v="94"/>
    <m/>
    <m/>
    <s v="07.03.2025."/>
    <s v="Lipkom d.o.o."/>
    <s v="Čišćenje objekta MKC i Vila Savić"/>
    <n v="100"/>
    <n v="0.25"/>
    <n v="125"/>
    <x v="1"/>
    <m/>
    <m/>
    <m/>
    <m/>
  </r>
  <r>
    <n v="95"/>
    <m/>
    <m/>
    <s v="07.03.2025."/>
    <s v="Lipkom d.o.o."/>
    <s v="Čišćenje stana u odjektu DOM 5 Lipik"/>
    <n v="405"/>
    <n v="0.25"/>
    <n v="506.25"/>
    <x v="1"/>
    <m/>
    <m/>
    <m/>
    <m/>
  </r>
  <r>
    <n v="97"/>
    <m/>
    <m/>
    <s v="10.03.2025."/>
    <s v="Živa voda d.o.o."/>
    <s v="Galoni vode (10 KOM)"/>
    <n v="66.16"/>
    <n v="0.25"/>
    <n v="82.7"/>
    <x v="0"/>
    <m/>
    <m/>
    <m/>
    <m/>
  </r>
  <r>
    <n v="98"/>
    <m/>
    <m/>
    <s v="11.03.2025."/>
    <s v="Libusoft cicom d.o.o."/>
    <s v="Individualna edukacija na lokaciji korisnika"/>
    <n v="900"/>
    <n v="0.25"/>
    <n v="1125"/>
    <x v="1"/>
    <m/>
    <m/>
    <m/>
    <m/>
  </r>
  <r>
    <n v="99"/>
    <m/>
    <m/>
    <s v="11.03.2025."/>
    <s v="Poljana d.o.o."/>
    <s v="Popravak motorne kosilice NK Dobrovac"/>
    <n v="273.29000000000002"/>
    <n v="0.25"/>
    <n v="341.61"/>
    <x v="1"/>
    <m/>
    <m/>
    <m/>
    <m/>
  </r>
  <r>
    <n v="100"/>
    <m/>
    <m/>
    <s v="11.03.2025."/>
    <s v="Lipkom d.o.o."/>
    <s v="Izrada betonske ploče za komunalni kontenjer groblje D.Čaglić"/>
    <n v="300"/>
    <n v="0.25"/>
    <n v="375"/>
    <x v="2"/>
    <m/>
    <m/>
    <m/>
    <m/>
  </r>
  <r>
    <n v="101"/>
    <m/>
    <m/>
    <s v="11.03.2025."/>
    <s v="Lipkom d.o.o."/>
    <s v="Ručno krčenje šiblja i granja u A.Cesarca u Lipiku"/>
    <n v="280"/>
    <n v="0.25"/>
    <n v="350"/>
    <x v="2"/>
    <m/>
    <m/>
    <m/>
    <m/>
  </r>
  <r>
    <n v="102"/>
    <m/>
    <m/>
    <s v="11.03.2025."/>
    <s v="Metalko d.o.o."/>
    <s v="Materijal gradska uprava Lipik"/>
    <n v="46.07"/>
    <n v="0.25"/>
    <n v="57.59"/>
    <x v="0"/>
    <m/>
    <m/>
    <m/>
    <m/>
  </r>
  <r>
    <n v="103"/>
    <m/>
    <m/>
    <s v="12.03.2025."/>
    <s v="LEVEL PROJECT d.o.o."/>
    <s v="Izrada dokumentacije o pripremi za klimatske promjene za projekt Obnova DVD Dobrovac"/>
    <n v="2600"/>
    <n v="0.25"/>
    <n v="3250"/>
    <x v="1"/>
    <m/>
    <m/>
    <m/>
    <m/>
  </r>
  <r>
    <n v="104"/>
    <m/>
    <m/>
    <s v="12.03.2025."/>
    <s v="AI Power d.o.o."/>
    <s v="Implementacija sustava eUsluge, modula ePrijave i mjesečno održavanje"/>
    <n v="2642"/>
    <n v="0.25"/>
    <n v="3302.5"/>
    <x v="1"/>
    <m/>
    <m/>
    <m/>
    <m/>
  </r>
  <r>
    <n v="105"/>
    <m/>
    <m/>
    <s v="13.03.2025."/>
    <s v="Narodne Novine d.d."/>
    <s v="Objava oglasa za natječaj "/>
    <n v="600"/>
    <n v="0.25"/>
    <n v="750"/>
    <x v="1"/>
    <m/>
    <m/>
    <m/>
    <m/>
  </r>
  <r>
    <n v="106"/>
    <m/>
    <m/>
    <s v="13.03.2025."/>
    <s v="Lipkom d.o.o."/>
    <s v="Usluga popravka kontenjera za groblja Lipik"/>
    <n v="610"/>
    <n v="0.25"/>
    <n v="762.5"/>
    <x v="1"/>
    <m/>
    <m/>
    <m/>
    <m/>
  </r>
  <r>
    <n v="107"/>
    <m/>
    <m/>
    <s v="13.03.2025."/>
    <s v="Metalko d.o.o."/>
    <s v="Materijal za teniski teren -održavanje podloge"/>
    <n v="36.96"/>
    <n v="0.25"/>
    <n v="46.2"/>
    <x v="0"/>
    <m/>
    <m/>
    <m/>
    <m/>
  </r>
  <r>
    <n v="108"/>
    <m/>
    <m/>
    <s v="14.03.2025."/>
    <s v="3D STUDIO d.o.o."/>
    <s v="N18 150x100x40"/>
    <n v="64"/>
    <n v="0.25"/>
    <n v="80"/>
    <x v="0"/>
    <m/>
    <m/>
    <m/>
    <m/>
  </r>
  <r>
    <n v="109"/>
    <m/>
    <m/>
    <s v="14.03.2025."/>
    <s v="TRI-TOM d.o.o."/>
    <s v="Geodetski elaborat k.č.br. 992 i k.č.br. 993/2 k.o. Dobrovac"/>
    <n v="509.44"/>
    <n v="0.25"/>
    <n v="636.79999999999995"/>
    <x v="1"/>
    <m/>
    <m/>
    <m/>
    <m/>
  </r>
  <r>
    <n v="110"/>
    <m/>
    <m/>
    <s v="14.03.2025."/>
    <s v="RSC d.o.o."/>
    <s v="Prometni elaborat na području grada Lipika"/>
    <n v="2400"/>
    <n v="0.25"/>
    <n v="3000"/>
    <x v="1"/>
    <m/>
    <m/>
    <m/>
    <m/>
  </r>
  <r>
    <n v="111"/>
    <m/>
    <m/>
    <s v="17.03.2025."/>
    <s v="ELECTROM vl.Tomislav Komljenović"/>
    <s v="Javna rasvjeta u naselju Dobrovac"/>
    <n v="212"/>
    <n v="0"/>
    <n v="212"/>
    <x v="0"/>
    <m/>
    <m/>
    <m/>
    <m/>
  </r>
  <r>
    <n v="112"/>
    <m/>
    <m/>
    <s v="17.03.2025."/>
    <s v="ELECTROM vl.Tomislav Komljenović"/>
    <s v="Javna rasvjeta u naselju Kovačevac-zamjena lampi"/>
    <n v="2314"/>
    <n v="0"/>
    <n v="2314"/>
    <x v="0"/>
    <m/>
    <m/>
    <m/>
    <m/>
  </r>
  <r>
    <n v="113"/>
    <m/>
    <m/>
    <s v="19.3.2025."/>
    <s v=" Compas - lipički mjesečnik"/>
    <s v="Blagdansko oglašavanje"/>
    <n v="70"/>
    <n v="0.25"/>
    <n v="87.5"/>
    <x v="1"/>
    <m/>
    <m/>
    <m/>
    <m/>
  </r>
  <r>
    <n v="114"/>
    <n v="4"/>
    <n v="9"/>
    <d v="2025-03-19T00:00:00"/>
    <s v="MAKROMIKRO GRUPA d.o.o."/>
    <s v="Uredski materijal (Registratori, kablovi)"/>
    <n v="85.99"/>
    <n v="0.25"/>
    <n v="107.49"/>
    <x v="0"/>
    <m/>
    <m/>
    <m/>
    <m/>
  </r>
  <r>
    <n v="115"/>
    <m/>
    <m/>
    <s v="20.03.2025."/>
    <s v="Večernji list"/>
    <s v="Objava javnog natječaja za davanje u zakup poslovnog prostora u vlasništvu GL"/>
    <n v="170"/>
    <n v="0.25"/>
    <n v="212.5"/>
    <x v="1"/>
    <m/>
    <m/>
    <m/>
    <m/>
  </r>
  <r>
    <n v="116"/>
    <n v="3"/>
    <n v="2"/>
    <s v="21.3.2025."/>
    <s v="Cvjećarna Helena"/>
    <s v="Buket - Varaždinske Toplice"/>
    <n v="30"/>
    <n v="0.25"/>
    <n v="37.5"/>
    <x v="0"/>
    <m/>
    <m/>
    <m/>
    <m/>
  </r>
  <r>
    <n v="117"/>
    <n v="3"/>
    <n v="2"/>
    <s v="21.3.2025."/>
    <s v="Studio Oli"/>
    <s v="Plakat B1 - LADO"/>
    <n v="48"/>
    <n v="0.25"/>
    <n v="60"/>
    <x v="0"/>
    <m/>
    <m/>
    <m/>
    <m/>
  </r>
  <r>
    <n v="119"/>
    <m/>
    <m/>
    <s v="21.03.2025."/>
    <s v="Autoprijevoznik Željko Babac"/>
    <s v="Rad kamiona na prijevozu frezanog asfalta na poljske i makadamske ceste"/>
    <n v="675"/>
    <n v="0"/>
    <n v="675"/>
    <x v="1"/>
    <m/>
    <m/>
    <m/>
    <m/>
  </r>
  <r>
    <n v="120"/>
    <n v="4"/>
    <n v="6"/>
    <s v="26.03.2025."/>
    <s v="Pismorad d.o.o."/>
    <s v="Znakovi Vukovarska"/>
    <n v="101.35"/>
    <n v="0.25"/>
    <n v="126.69"/>
    <x v="0"/>
    <m/>
    <m/>
    <m/>
    <m/>
  </r>
  <r>
    <n v="121"/>
    <m/>
    <m/>
    <s v="26.03.2025."/>
    <s v="RSC d.o.o."/>
    <s v="Evaluacijski obrasca za natječaj MUP-a."/>
    <n v="200"/>
    <n v="0.25"/>
    <n v="250"/>
    <x v="1"/>
    <m/>
    <m/>
    <m/>
    <m/>
  </r>
  <r>
    <n v="122"/>
    <m/>
    <m/>
    <s v="26.03.2025."/>
    <s v="Studio Oli"/>
    <s v="Brošure koncert LADO"/>
    <n v="150"/>
    <n v="0.25"/>
    <n v="187.5"/>
    <x v="0"/>
    <m/>
    <m/>
    <m/>
    <m/>
  </r>
  <r>
    <n v="123"/>
    <n v="3"/>
    <n v="2"/>
    <s v="27.03.2025."/>
    <s v="Cvjećarna Helena"/>
    <s v="buket Anita"/>
    <n v="30"/>
    <n v="0.25"/>
    <n v="37.5"/>
    <x v="0"/>
    <m/>
    <m/>
    <m/>
    <m/>
  </r>
  <r>
    <n v="124"/>
    <n v="3"/>
    <m/>
    <s v="28.03.2025."/>
    <s v="Živa voda d.o.o."/>
    <s v="Galoni vode (10 KOM)"/>
    <n v="66.16"/>
    <n v="0.25"/>
    <n v="82.7"/>
    <x v="0"/>
    <m/>
    <m/>
    <m/>
    <m/>
  </r>
  <r>
    <n v="125"/>
    <n v="3"/>
    <n v="2"/>
    <s v="31.3.2025."/>
    <s v="Trgovačko-ugostiteljki obrt &quot;Hubert&quot;"/>
    <s v="Šator 20x10, mažoretkinje"/>
    <n v="1000"/>
    <n v="0.25"/>
    <n v="1250"/>
    <x v="1"/>
    <m/>
    <m/>
    <m/>
    <m/>
  </r>
  <r>
    <n v="126"/>
    <m/>
    <m/>
    <s v="02.04.2025."/>
    <s v="Fotoimago"/>
    <s v="plakati - karting slalom Lipik"/>
    <n v="21.6"/>
    <n v="0.25"/>
    <n v="27"/>
    <x v="0"/>
    <m/>
    <m/>
    <m/>
    <m/>
  </r>
  <r>
    <n v="127"/>
    <m/>
    <m/>
    <s v="03.04.2025."/>
    <s v="Suveniri Kosanović"/>
    <s v="Letak, tabla, vizuale, lepeza"/>
    <n v="720"/>
    <n v="0"/>
    <n v="720"/>
    <x v="0"/>
    <m/>
    <m/>
    <m/>
    <m/>
  </r>
  <r>
    <n v="128"/>
    <m/>
    <m/>
    <s v="03.04.2025."/>
    <s v="Lineta d.o.o."/>
    <s v="Prijevod teksta na Brailleovo pismo i usluge tiska"/>
    <n v="600"/>
    <n v="0.25"/>
    <n v="750"/>
    <x v="1"/>
    <m/>
    <m/>
    <m/>
    <m/>
  </r>
  <r>
    <n v="130"/>
    <m/>
    <m/>
    <s v="04.04.2025."/>
    <s v="Sumartin j.d.o.o."/>
    <s v="PET plastična boca za piće"/>
    <n v="405.6"/>
    <n v="0.25"/>
    <n v="507"/>
    <x v="0"/>
    <m/>
    <m/>
    <m/>
    <m/>
  </r>
  <r>
    <n v="131"/>
    <n v="3"/>
    <n v="2"/>
    <s v="04.04.2025."/>
    <s v="Agencija Kruna"/>
    <s v="godišnja pretplata"/>
    <n v="35.119999999999997"/>
    <n v="0.13"/>
    <n v="39.69"/>
    <x v="1"/>
    <m/>
    <m/>
    <m/>
    <m/>
  </r>
  <r>
    <n v="132"/>
    <n v="4"/>
    <n v="5"/>
    <s v="04.04.2025."/>
    <s v="HEP ODS Elektra Križ"/>
    <s v="Lokalno nestandardno upravljanje javnom rasvjetom na podrućju grada Lipika"/>
    <n v="276.57"/>
    <n v="0.25"/>
    <n v="345.71"/>
    <x v="1"/>
    <m/>
    <m/>
    <m/>
    <m/>
  </r>
  <r>
    <n v="133"/>
    <n v="3"/>
    <n v="2"/>
    <s v="04.04.2025."/>
    <s v="Autoprijevoznik Bajzek"/>
    <s v="Mini bus - Kutjevo"/>
    <n v="250"/>
    <n v="0.25"/>
    <n v="312.5"/>
    <x v="1"/>
    <m/>
    <m/>
    <m/>
    <m/>
  </r>
  <r>
    <n v="134"/>
    <n v="4"/>
    <n v="6"/>
    <s v="07.04.2025."/>
    <s v="ZIV-TICA d.o.o."/>
    <s v="Glavni projekt fotonaponske elektrane Vila Zinke"/>
    <n v="800"/>
    <n v="0"/>
    <n v="800"/>
    <x v="1"/>
    <m/>
    <m/>
    <m/>
    <m/>
  </r>
  <r>
    <n v="135"/>
    <n v="4"/>
    <n v="9"/>
    <d v="2025-04-07T00:00:00"/>
    <s v="TECH4YOU d.o.o."/>
    <s v="UPS (8 kom)"/>
    <n v="682.4"/>
    <n v="0.25"/>
    <n v="853"/>
    <x v="0"/>
    <m/>
    <m/>
    <m/>
    <m/>
  </r>
  <r>
    <n v="136"/>
    <n v="4"/>
    <n v="5"/>
    <s v="07.04.2025."/>
    <s v="Metalko d.o.o."/>
    <s v="Materijal za manifestaciju -maraton utrka u Lipiku"/>
    <n v="40.229999999999997"/>
    <n v="0.25"/>
    <n v="50.29"/>
    <x v="0"/>
    <m/>
    <m/>
    <m/>
    <m/>
  </r>
  <r>
    <n v="137"/>
    <n v="4"/>
    <n v="5"/>
    <s v="07.04.2025."/>
    <s v="Metalko d.o.o."/>
    <s v="Zaštitna oprema rad za opće dobro"/>
    <n v="53.32"/>
    <n v="0.25"/>
    <n v="66.650000000000006"/>
    <x v="0"/>
    <m/>
    <m/>
    <m/>
    <m/>
  </r>
  <r>
    <n v="138"/>
    <n v="4"/>
    <n v="5"/>
    <s v="07.04.2025."/>
    <s v="ELECTROM vl.Tomislav Komljenović"/>
    <s v="Popravak javne rasvjete u Kukunjevcu"/>
    <n v="538.5"/>
    <n v="0.25"/>
    <n v="673.13"/>
    <x v="2"/>
    <m/>
    <m/>
    <m/>
    <m/>
  </r>
  <r>
    <n v="139"/>
    <n v="4"/>
    <n v="5"/>
    <s v="07.04.2025."/>
    <s v="ELECTROM vl.Tomislav Komljenović"/>
    <s v="Popravak elektroinstalacija u društvenom domu Poljana"/>
    <n v="286"/>
    <n v="0.25"/>
    <n v="357.5"/>
    <x v="2"/>
    <m/>
    <m/>
    <m/>
    <m/>
  </r>
  <r>
    <n v="140"/>
    <n v="4"/>
    <n v="5"/>
    <s v="07.04.2025."/>
    <s v="GEMA USLUGE d.o.o."/>
    <s v="Servis plinskog bojlera,popravak dovoda i odvoda za vodu Društveni dom M.Selo"/>
    <n v="253"/>
    <n v="0.25"/>
    <n v="316.25"/>
    <x v="1"/>
    <m/>
    <m/>
    <m/>
    <m/>
  </r>
  <r>
    <n v="141"/>
    <m/>
    <m/>
    <s v="08.04.2025."/>
    <s v="Viva musica j.d.o.o. za usluge"/>
    <s v="Osiguranje za sajam cvijeća - 3 djelatnika"/>
    <n v="520"/>
    <n v="0"/>
    <n v="520"/>
    <x v="1"/>
    <m/>
    <m/>
    <m/>
    <m/>
  </r>
  <r>
    <n v="142"/>
    <m/>
    <m/>
    <m/>
    <s v="rezervirano Sajam cvijeća"/>
    <m/>
    <n v="0"/>
    <n v="0.25"/>
    <n v="0"/>
    <x v="0"/>
    <m/>
    <m/>
    <m/>
    <m/>
  </r>
  <r>
    <n v="143"/>
    <n v="4"/>
    <m/>
    <s v="09.04.2025."/>
    <s v="Odvjetničko društvo Babić &amp; Borković"/>
    <s v="priprema i zastupanje na ročištu, sastav podneska (troškovnika)"/>
    <n v="400"/>
    <n v="0.25"/>
    <n v="500"/>
    <x v="1"/>
    <m/>
    <m/>
    <m/>
    <m/>
  </r>
  <r>
    <n v="144"/>
    <n v="3"/>
    <n v="2"/>
    <s v="10.04.2025."/>
    <s v="TOI TOI"/>
    <s v="karting"/>
    <n v="160"/>
    <n v="0.25"/>
    <n v="200"/>
    <x v="1"/>
    <m/>
    <m/>
    <m/>
    <m/>
  </r>
  <r>
    <n v="145"/>
    <m/>
    <m/>
    <s v="10.04.2025."/>
    <s v="EXPERT GRADNJA j.d.o.o."/>
    <s v="Iskop zemlje, geotekstil, drobljeni kamen i betonski opločnici"/>
    <n v="456"/>
    <n v="0.25"/>
    <n v="570"/>
    <x v="2"/>
    <m/>
    <m/>
    <m/>
    <m/>
  </r>
  <r>
    <n v="146"/>
    <m/>
    <m/>
    <s v="10.04.2025."/>
    <s v="Suveniri Kosanović"/>
    <s v="Majice Sajam cvijeća"/>
    <n v="350"/>
    <n v="0"/>
    <n v="350"/>
    <x v="0"/>
    <m/>
    <m/>
    <m/>
    <m/>
  </r>
  <r>
    <n v="147"/>
    <m/>
    <m/>
    <s v="10.04.2024."/>
    <s v="Gamauf d.o.o"/>
    <s v="Pelet NK Lipik"/>
    <n v="234"/>
    <n v="0.05"/>
    <n v="245.7"/>
    <x v="0"/>
    <m/>
    <m/>
    <m/>
    <m/>
  </r>
  <r>
    <n v="148"/>
    <m/>
    <m/>
    <s v="14.04.2025."/>
    <s v="Fotoimago"/>
    <s v="Fotografiranje na terenu - svečano otvorenje Interpretacijskog centra termalne baštine"/>
    <n v="300"/>
    <n v="0.25"/>
    <n v="375"/>
    <x v="1"/>
    <m/>
    <m/>
    <m/>
    <m/>
  </r>
  <r>
    <n v="149"/>
    <n v="3"/>
    <n v="2"/>
    <s v="14.4.2025."/>
    <s v="Obrt suveniri Kosanović"/>
    <s v="Zastava RH tisak"/>
    <n v="275"/>
    <n v="0"/>
    <n v="275"/>
    <x v="0"/>
    <m/>
    <m/>
    <m/>
    <m/>
  </r>
  <r>
    <n v="150"/>
    <n v="4"/>
    <n v="5"/>
    <s v="14.04.2025."/>
    <s v="Lipkom d.o.o."/>
    <s v="Rad na manifestacijama u 3/2025."/>
    <n v="1852"/>
    <n v="0.25"/>
    <n v="2315"/>
    <x v="2"/>
    <m/>
    <m/>
    <m/>
    <m/>
  </r>
  <r>
    <n v="151"/>
    <n v="4"/>
    <n v="5"/>
    <s v="14.04.2025."/>
    <s v="Lipkom d.o.o."/>
    <s v="Rad NKV radnika na čišćenju objekta Villa zinke"/>
    <n v="100"/>
    <n v="0.25"/>
    <n v="125"/>
    <x v="2"/>
    <m/>
    <m/>
    <m/>
    <m/>
  </r>
  <r>
    <n v="152"/>
    <n v="4"/>
    <n v="5"/>
    <s v="14.04.2025."/>
    <s v="Lipkom d.o.o."/>
    <s v="Rad NKV radnika na čišćenju objekta MKC"/>
    <n v="440"/>
    <n v="0.25"/>
    <n v="550"/>
    <x v="2"/>
    <m/>
    <m/>
    <m/>
    <m/>
  </r>
  <r>
    <n v="153"/>
    <n v="4"/>
    <n v="5"/>
    <s v="14.04.2025."/>
    <s v="Lipkom d.o.o."/>
    <s v="Rad stroja kombinirke na jezeru Raminac"/>
    <n v="156"/>
    <n v="0.25"/>
    <n v="195"/>
    <x v="2"/>
    <m/>
    <m/>
    <m/>
    <m/>
  </r>
  <r>
    <n v="154"/>
    <n v="4"/>
    <n v="5"/>
    <s v="14.04.2025."/>
    <s v="Lipkom d.o.o."/>
    <s v="Rad stroja kombinirka na jezeru Pjeskara"/>
    <n v="400"/>
    <n v="0.25"/>
    <n v="500"/>
    <x v="2"/>
    <m/>
    <m/>
    <m/>
    <m/>
  </r>
  <r>
    <n v="155"/>
    <n v="4"/>
    <n v="5"/>
    <s v="14.04.2025."/>
    <s v="Lipkom d.o.o."/>
    <s v="Rad KV i NKV radnika na objektu sportski centar"/>
    <n v="295"/>
    <n v="0.25"/>
    <n v="368.75"/>
    <x v="2"/>
    <m/>
    <m/>
    <m/>
    <m/>
  </r>
  <r>
    <n v="156"/>
    <m/>
    <m/>
    <s v="15.04.2025."/>
    <s v="Suveniri Kosanović"/>
    <s v="Fascikli A4 350g"/>
    <n v="90"/>
    <n v="0"/>
    <n v="90"/>
    <x v="0"/>
    <m/>
    <m/>
    <m/>
    <m/>
  </r>
  <r>
    <n v="157"/>
    <m/>
    <m/>
    <s v="15.04.2025."/>
    <s v="Angelica rukotvorine"/>
    <s v="Radionica za Sajam cvijeća"/>
    <n v="320"/>
    <n v="0"/>
    <n v="320"/>
    <x v="1"/>
    <m/>
    <m/>
    <m/>
    <m/>
  </r>
  <r>
    <n v="158"/>
    <n v="4"/>
    <n v="9"/>
    <d v="2025-04-16T00:00:00"/>
    <s v="Canofax d.o.o."/>
    <s v="Fotokopirni papir"/>
    <n v="215"/>
    <n v="0.25"/>
    <n v="268.75"/>
    <x v="0"/>
    <m/>
    <m/>
    <m/>
    <m/>
  </r>
  <r>
    <n v="159"/>
    <n v="4"/>
    <n v="9"/>
    <d v="2025-04-16T00:00:00"/>
    <s v="MAKROMIKRO GRUPA d.o.o."/>
    <s v="Uredski materijal"/>
    <n v="130.81"/>
    <n v="0.25"/>
    <n v="163.51"/>
    <x v="0"/>
    <m/>
    <m/>
    <m/>
    <m/>
  </r>
  <r>
    <n v="160"/>
    <m/>
    <m/>
    <s v="17.04.2025."/>
    <s v="Suveniri Kosanović"/>
    <s v="Guandong flag PET - tisak 80*40"/>
    <n v="400"/>
    <n v="0"/>
    <n v="400"/>
    <x v="0"/>
    <m/>
    <m/>
    <m/>
    <m/>
  </r>
  <r>
    <n v="161"/>
    <m/>
    <m/>
    <s v="17.04.2025."/>
    <s v="Kuća slastica"/>
    <s v="Usluga izrade kolača i ukrašavanje slatkog stola"/>
    <n v="418"/>
    <n v="0"/>
    <n v="418"/>
    <x v="0"/>
    <m/>
    <m/>
    <m/>
    <m/>
  </r>
  <r>
    <n v="162"/>
    <m/>
    <m/>
    <s v="17.04.2025."/>
    <s v="Gamauf d.o.o"/>
    <s v="Pelet NK Lipik"/>
    <n v="234"/>
    <n v="0.05"/>
    <n v="245.7"/>
    <x v="0"/>
    <m/>
    <m/>
    <m/>
    <m/>
  </r>
  <r>
    <n v="163"/>
    <m/>
    <m/>
    <s v="17.04.2025."/>
    <s v="Metalko d.o.o."/>
    <s v="Betonska cijev i poklopac fi 1000mm"/>
    <n v="119.07"/>
    <n v="0.25"/>
    <n v="148.84"/>
    <x v="0"/>
    <m/>
    <m/>
    <m/>
    <m/>
  </r>
  <r>
    <n v="164"/>
    <m/>
    <m/>
    <s v="18.04.2025."/>
    <s v="Ugostiteljski obrt HOOKAH"/>
    <s v="Hrana za otvaranje Interpretacijskog centra prema ponudi "/>
    <n v="2184"/>
    <n v="0.25"/>
    <n v="2730"/>
    <x v="0"/>
    <m/>
    <m/>
    <m/>
    <m/>
  </r>
  <r>
    <n v="165"/>
    <m/>
    <m/>
    <s v="18.04.2025."/>
    <s v="Krugoval"/>
    <s v="Čestitka"/>
    <n v="60"/>
    <n v="0.25"/>
    <n v="75"/>
    <x v="1"/>
    <m/>
    <m/>
    <m/>
    <m/>
  </r>
  <r>
    <n v="166"/>
    <m/>
    <m/>
    <s v="18.04.2025."/>
    <s v="infos media"/>
    <s v="Čestitka"/>
    <n v="230"/>
    <n v="0"/>
    <n v="230"/>
    <x v="1"/>
    <m/>
    <m/>
    <m/>
    <m/>
  </r>
  <r>
    <n v="167"/>
    <m/>
    <m/>
    <m/>
    <s v="Laganini FM"/>
    <s v="Čestitka"/>
    <n v="120"/>
    <n v="0.25"/>
    <n v="150"/>
    <x v="1"/>
    <m/>
    <m/>
    <m/>
    <m/>
  </r>
  <r>
    <n v="168"/>
    <m/>
    <m/>
    <m/>
    <s v="Kruna"/>
    <s v="Čestitka"/>
    <n v="88"/>
    <n v="0.25"/>
    <n v="110"/>
    <x v="1"/>
    <m/>
    <m/>
    <m/>
    <m/>
  </r>
  <r>
    <n v="169"/>
    <m/>
    <m/>
    <m/>
    <s v="javnost info"/>
    <s v="Čestitka"/>
    <n v="150"/>
    <n v="0.25"/>
    <n v="187.5"/>
    <x v="1"/>
    <m/>
    <m/>
    <m/>
    <m/>
  </r>
  <r>
    <n v="170"/>
    <m/>
    <m/>
    <m/>
    <s v="zlatna hrvatska"/>
    <s v="Čestitka"/>
    <n v="110"/>
    <n v="0"/>
    <n v="110"/>
    <x v="1"/>
    <m/>
    <m/>
    <m/>
    <m/>
  </r>
  <r>
    <n v="171"/>
    <m/>
    <m/>
    <m/>
    <s v="Radio Vallis Aurea d.o.o."/>
    <s v="Čestitka"/>
    <n v="199"/>
    <n v="0.25"/>
    <n v="248.75"/>
    <x v="1"/>
    <m/>
    <m/>
    <m/>
    <m/>
  </r>
  <r>
    <n v="172"/>
    <m/>
    <m/>
    <m/>
    <s v="sportalo"/>
    <s v="Čestitka"/>
    <n v="150"/>
    <n v="0"/>
    <n v="150"/>
    <x v="1"/>
    <m/>
    <m/>
    <m/>
    <m/>
  </r>
  <r>
    <n v="173"/>
    <n v="4"/>
    <n v="5"/>
    <s v="18.04.2025."/>
    <s v="Lipkom d.o.o."/>
    <s v="Troškovnik radova na ugradnji polupodzemnih spremnika u Lipiku"/>
    <n v="1280"/>
    <n v="0.25"/>
    <n v="1600"/>
    <x v="2"/>
    <m/>
    <m/>
    <m/>
    <m/>
  </r>
  <r>
    <n v="174"/>
    <m/>
    <m/>
    <m/>
    <s v="Obrt Moss art"/>
    <s v="Radionica Moss and wine za Sajam cvijeća"/>
    <n v="320"/>
    <n v="0"/>
    <n v="320"/>
    <x v="1"/>
    <m/>
    <m/>
    <m/>
    <m/>
  </r>
  <r>
    <n v="175"/>
    <m/>
    <m/>
    <m/>
    <s v="Obrt za videoprodukciju Codec"/>
    <s v="Snimanje Sajma cvijeća od 11 do 18 sati"/>
    <n v="500"/>
    <n v="0"/>
    <n v="500"/>
    <x v="1"/>
    <m/>
    <m/>
    <m/>
    <m/>
  </r>
  <r>
    <n v="176"/>
    <n v="3"/>
    <n v="2"/>
    <s v="23.4.2025."/>
    <s v="Fotoimago"/>
    <s v="Grafička priprema pozivnice - otvorenje vrtića"/>
    <n v="16.8"/>
    <n v="0.25"/>
    <n v="21"/>
    <x v="1"/>
    <m/>
    <m/>
    <m/>
    <m/>
  </r>
  <r>
    <n v="177"/>
    <n v="3"/>
    <m/>
    <s v="24.04.2025."/>
    <s v="Živa voda d.o.o."/>
    <s v="Galoni vode (10 KOM)"/>
    <n v="79.39"/>
    <n v="0.25"/>
    <n v="99.24"/>
    <x v="0"/>
    <m/>
    <m/>
    <m/>
    <m/>
  </r>
  <r>
    <n v="178"/>
    <n v="3"/>
    <n v="2"/>
    <s v="24.4.2025."/>
    <s v="Cvjećarna Helena"/>
    <s v="Otvorenje Vile dobre vode"/>
    <n v="245.4"/>
    <n v="0.25"/>
    <n v="306.75"/>
    <x v="0"/>
    <m/>
    <m/>
    <m/>
    <m/>
  </r>
  <r>
    <n v="179"/>
    <n v="4"/>
    <n v="5"/>
    <s v="25.04.2025."/>
    <s v="Vatropromet d.o.o."/>
    <s v="Aparat vatrogasni P9+(ST)15JG"/>
    <n v="225.6"/>
    <n v="0.25"/>
    <n v="282"/>
    <x v="0"/>
    <m/>
    <m/>
    <m/>
    <m/>
  </r>
  <r>
    <n v="180"/>
    <n v="4"/>
    <n v="9"/>
    <d v="2025-04-29T00:00:00"/>
    <s v="NARODNE NOVINE d.d."/>
    <s v="Materijali za lokalne izbore"/>
    <n v="377.6"/>
    <n v="0.25"/>
    <n v="472"/>
    <x v="0"/>
    <m/>
    <m/>
    <m/>
    <m/>
  </r>
  <r>
    <n v="181"/>
    <n v="3"/>
    <n v="2"/>
    <s v="29.04.2025."/>
    <s v="Cvijećarna Helena"/>
    <s v="Vijenci Bljesak "/>
    <n v="80"/>
    <n v="0.25"/>
    <n v="100"/>
    <x v="0"/>
    <m/>
    <m/>
    <m/>
    <m/>
  </r>
  <r>
    <n v="182"/>
    <n v="3"/>
    <n v="2"/>
    <s v="30.04.2025."/>
    <s v="Kruna"/>
    <s v="Čestitka za 1. maj"/>
    <n v="88"/>
    <n v="0.25"/>
    <n v="110"/>
    <x v="1"/>
    <m/>
    <m/>
    <m/>
    <m/>
  </r>
  <r>
    <n v="183"/>
    <n v="3"/>
    <n v="2"/>
    <s v="30.04.2025."/>
    <s v="infos media"/>
    <s v="Čestitka za 1. maj"/>
    <n v="200"/>
    <n v="0"/>
    <n v="200"/>
    <x v="1"/>
    <m/>
    <m/>
    <m/>
    <m/>
  </r>
  <r>
    <n v="184"/>
    <n v="3"/>
    <n v="2"/>
    <s v="30.04.2025."/>
    <s v="slavonija in"/>
    <s v="Čestitka za 1. maj"/>
    <n v="200"/>
    <n v="0.25"/>
    <n v="250"/>
    <x v="1"/>
    <m/>
    <m/>
    <m/>
    <m/>
  </r>
  <r>
    <n v="185"/>
    <n v="3"/>
    <n v="2"/>
    <s v="30.04.2025."/>
    <s v="Radio Slavonija"/>
    <s v="Čestitka za 1. maj"/>
    <n v="190"/>
    <n v="0.25"/>
    <n v="237.5"/>
    <x v="1"/>
    <m/>
    <m/>
    <m/>
    <m/>
  </r>
  <r>
    <n v="186"/>
    <n v="4"/>
    <n v="1"/>
    <s v="05.05.2025."/>
    <s v="U.O.I.G. Branko Đaniš, dipl.ing geod."/>
    <s v="Ponuda za terenski očevid i izrada digitalnog kat.plana sa ucrtanim koridorom služnosti"/>
    <n v="200"/>
    <n v="0"/>
    <n v="200"/>
    <x v="1"/>
    <m/>
    <m/>
    <m/>
    <m/>
  </r>
  <r>
    <n v="187"/>
    <m/>
    <m/>
    <s v="05.05.2025."/>
    <s v="Metalko d.o.o."/>
    <s v="Materijal led žarulje za gradsku upravu"/>
    <n v="44.48"/>
    <n v="0.25"/>
    <n v="55.6"/>
    <x v="0"/>
    <m/>
    <m/>
    <m/>
    <m/>
  </r>
  <r>
    <n v="188"/>
    <m/>
    <m/>
    <s v="05.05.2025."/>
    <s v="Metalko d.o.o."/>
    <s v="Materijal popravak ulaznih vrata na teniski teren"/>
    <n v="22.38"/>
    <n v="0.25"/>
    <n v="27.98"/>
    <x v="0"/>
    <m/>
    <m/>
    <m/>
    <m/>
  </r>
  <r>
    <n v="189"/>
    <m/>
    <m/>
    <s v="05.05.2025."/>
    <s v="Suveniri Kosanović"/>
    <s v="Guandong flag PET - tisak 48*69"/>
    <n v="210"/>
    <n v="0"/>
    <n v="210"/>
    <x v="0"/>
    <m/>
    <m/>
    <m/>
    <m/>
  </r>
  <r>
    <n v="191"/>
    <m/>
    <m/>
    <s v="06.05.2025."/>
    <s v="Metalko d.o.o."/>
    <s v="Materijal za grad Lipik-radna grupa"/>
    <n v="29.02"/>
    <n v="0.25"/>
    <n v="36.28"/>
    <x v="0"/>
    <m/>
    <m/>
    <m/>
    <m/>
  </r>
  <r>
    <n v="192"/>
    <m/>
    <m/>
    <s v="06.05.2025."/>
    <s v="Metalko d.o.o."/>
    <s v="Materijal MO Antunovac"/>
    <n v="40.71"/>
    <n v="0.25"/>
    <n v="50.89"/>
    <x v="0"/>
    <m/>
    <m/>
    <m/>
    <m/>
  </r>
  <r>
    <n v="193"/>
    <n v="3"/>
    <n v="2"/>
    <s v="07.05.2025."/>
    <s v="Cvijećarna Helena"/>
    <s v="vijenci - antifašisti"/>
    <n v="80"/>
    <n v="0.25"/>
    <n v="100"/>
    <x v="0"/>
    <m/>
    <m/>
    <m/>
    <m/>
  </r>
  <r>
    <n v="194"/>
    <n v="3"/>
    <n v="2"/>
    <s v="07.05.2025."/>
    <s v="Suveniri Kosanović"/>
    <s v="zastave tisak - LIPIK"/>
    <n v="0"/>
    <n v="0.25"/>
    <n v="0"/>
    <x v="0"/>
    <m/>
    <m/>
    <m/>
    <m/>
  </r>
  <r>
    <n v="195"/>
    <n v="4"/>
    <n v="5"/>
    <s v="07.05.2025."/>
    <s v="Pučko otvoreno učilište Daruvar"/>
    <s v="Gradski puhački orkestar -dani cvijeća u Lipiku"/>
    <n v="320"/>
    <n v="0.25"/>
    <n v="400"/>
    <x v="1"/>
    <m/>
    <m/>
    <m/>
    <m/>
  </r>
  <r>
    <n v="196"/>
    <m/>
    <m/>
    <s v="07.05.2025."/>
    <s v="Miral fasade d.o.o."/>
    <s v="Ugradnja kvake na kliznu stijenu u Vili dobre vode"/>
    <n v="1190"/>
    <n v="0.25"/>
    <n v="1487.5"/>
    <x v="0"/>
    <m/>
    <m/>
    <m/>
    <m/>
  </r>
  <r>
    <n v="197"/>
    <n v="4"/>
    <n v="1"/>
    <s v="08.05.2025."/>
    <s v="Odvjetničko društvo Babić&amp;Brborović"/>
    <s v="usluge zastupanja -poslovni broj P-1085/2023- Jovan Oklješa"/>
    <n v="300"/>
    <n v="0.25"/>
    <n v="375"/>
    <x v="1"/>
    <m/>
    <m/>
    <m/>
    <m/>
  </r>
  <r>
    <n v="198"/>
    <n v="4"/>
    <n v="5"/>
    <s v="08.05.2025."/>
    <s v="Agronom d.o.o."/>
    <s v="Umjetno gnojivo i sredstva za zaštitu bilja- grad Lipik"/>
    <n v="270.02"/>
    <m/>
    <n v="308.16000000000003"/>
    <x v="0"/>
    <m/>
    <m/>
    <m/>
    <m/>
  </r>
  <r>
    <n v="199"/>
    <n v="3"/>
    <n v="2"/>
    <s v="09.05.2025."/>
    <s v="TOI TOI"/>
    <s v="Sajam cvijeća"/>
    <n v="640"/>
    <n v="0.25"/>
    <n v="800"/>
    <x v="1"/>
    <m/>
    <m/>
    <m/>
    <m/>
  </r>
  <r>
    <n v="200"/>
    <n v="4"/>
    <n v="5"/>
    <s v="09.05.2025."/>
    <s v="Poljana d.o.o."/>
    <s v="Folija lutrasil 3.1-10m 17gr"/>
    <n v="23.04"/>
    <n v="0.25"/>
    <n v="28.8"/>
    <x v="0"/>
    <m/>
    <m/>
    <m/>
    <m/>
  </r>
  <r>
    <n v="201"/>
    <n v="3"/>
    <n v="2"/>
    <s v="13.05.2025."/>
    <s v="Suveniri Kosanović"/>
    <s v="zastave Njemačka"/>
    <n v="260"/>
    <n v="0"/>
    <n v="260"/>
    <x v="0"/>
    <m/>
    <m/>
    <m/>
    <m/>
  </r>
  <r>
    <n v="202"/>
    <m/>
    <m/>
    <s v="13.05.2025."/>
    <s v="Cinderella cleaning"/>
    <s v="Pranje staklenih površina, dvorišnih kocki i vanjskih pločica"/>
    <n v="1750"/>
    <n v="0"/>
    <n v="1750"/>
    <x v="1"/>
    <m/>
    <m/>
    <m/>
    <m/>
  </r>
  <r>
    <n v="203"/>
    <m/>
    <m/>
    <s v="13.05.2025."/>
    <s v="Suveniri Kosanović"/>
    <s v="Plakat i slova od šperploče"/>
    <n v="48"/>
    <n v="0"/>
    <n v="48"/>
    <x v="0"/>
    <m/>
    <m/>
    <m/>
    <m/>
  </r>
  <r>
    <n v="204"/>
    <n v="3"/>
    <n v="2"/>
    <s v="13.05.2025."/>
    <s v="Kutjevo d.d."/>
    <s v="Obilazak &quot;STARI PODRUM&quot;"/>
    <n v="204"/>
    <n v="0.25"/>
    <n v="255"/>
    <x v="1"/>
    <m/>
    <m/>
    <m/>
    <m/>
  </r>
  <r>
    <n v="205"/>
    <m/>
    <m/>
    <s v="13.05.2025."/>
    <s v="Ljiljan cvjećarnica, obrt za usluge"/>
    <s v="Mahovina i cvijeće za uređivanje pozornice"/>
    <n v="200"/>
    <n v="0"/>
    <n v="200"/>
    <x v="0"/>
    <m/>
    <m/>
    <m/>
    <m/>
  </r>
  <r>
    <n v="206"/>
    <n v="3"/>
    <n v="2"/>
    <s v="13.05.2025."/>
    <s v="Vinarija Galić d.o.o."/>
    <s v="Degustacija, večera"/>
    <n v="1313.83"/>
    <n v="0"/>
    <n v="1313.83"/>
    <x v="1"/>
    <m/>
    <m/>
    <m/>
    <m/>
  </r>
  <r>
    <n v="207"/>
    <n v="3"/>
    <n v="2"/>
    <s v="13.05.2025."/>
    <s v="Vinarija Galić d.o.o."/>
    <s v="Pokloni"/>
    <n v="215.55"/>
    <n v="0"/>
    <n v="215.55"/>
    <x v="0"/>
    <m/>
    <m/>
    <m/>
    <m/>
  </r>
  <r>
    <n v="208"/>
    <m/>
    <m/>
    <s v="13.05.2025."/>
    <s v="Poljana d.o.o."/>
    <s v="Vreće za smeće -manifestacija Uskrsni sajam"/>
    <n v="4.8"/>
    <n v="0.25"/>
    <n v="6"/>
    <x v="0"/>
    <m/>
    <m/>
    <m/>
    <m/>
  </r>
  <r>
    <n v="209"/>
    <n v="3"/>
    <n v="2"/>
    <s v="13.05.2025."/>
    <s v="Toplice Lipik"/>
    <s v="Catering - otvorenje vrtića"/>
    <n v="425.26"/>
    <n v="0.13"/>
    <n v="480.54"/>
    <x v="1"/>
    <m/>
    <m/>
    <m/>
    <m/>
  </r>
  <r>
    <n v="210"/>
    <n v="3"/>
    <n v="2"/>
    <s v="16.05.2025."/>
    <s v="Gema usluge d.o.o."/>
    <s v="Servis plinskih bojlera - Gradska uprava, MKC, TZ, TRŽNICA"/>
    <n v="0"/>
    <n v="0"/>
    <n v="0"/>
    <x v="1"/>
    <m/>
    <m/>
    <m/>
    <m/>
  </r>
  <r>
    <n v="211"/>
    <n v="3"/>
    <n v="2"/>
    <s v="16.05.2025."/>
    <s v="Trgovačko-ugostiteljki obrt &quot;Hubert&quot;"/>
    <s v="Iznajmljivanje šatora - Dobrovac"/>
    <n v="1500"/>
    <n v="0.25"/>
    <n v="1875"/>
    <x v="1"/>
    <m/>
    <m/>
    <m/>
    <m/>
  </r>
  <r>
    <n v="212"/>
    <m/>
    <m/>
    <s v="16.05.2025."/>
    <s v="Bauhaus"/>
    <s v="Slikarski stalak - Vila Zinke"/>
    <n v="196.09"/>
    <n v="0.25"/>
    <n v="245.11"/>
    <x v="0"/>
    <m/>
    <m/>
    <m/>
    <m/>
  </r>
  <r>
    <n v="213"/>
    <n v="4"/>
    <n v="5"/>
    <s v="16.05.2025."/>
    <s v="Lipkom d.o.o."/>
    <s v="Rad rovokopača za sadnju sadnica Raminac"/>
    <n v="900"/>
    <n v="0.25"/>
    <n v="1125"/>
    <x v="2"/>
    <m/>
    <m/>
    <m/>
    <m/>
  </r>
  <r>
    <n v="214"/>
    <n v="4"/>
    <n v="5"/>
    <s v="16.05.2025."/>
    <s v="Lipkom d.o.o."/>
    <s v="Rad rovokopača kombinirka Dobrovac-malčiranje"/>
    <n v="150"/>
    <n v="0.25"/>
    <n v="187.5"/>
    <x v="2"/>
    <m/>
    <m/>
    <m/>
    <m/>
  </r>
  <r>
    <n v="215"/>
    <n v="4"/>
    <n v="5"/>
    <s v="16.05.2025."/>
    <s v="Lipkom d.o.o."/>
    <s v="Rad rovokopača i samo.istovar.prikolice Vila Zinke"/>
    <n v="415"/>
    <n v="0.25"/>
    <n v="518.75"/>
    <x v="2"/>
    <m/>
    <m/>
    <m/>
    <m/>
  </r>
  <r>
    <n v="216"/>
    <n v="4"/>
    <n v="5"/>
    <s v="16.05.2025."/>
    <s v="Lipkom d.o.o."/>
    <s v="Rad rovokopača kombinirka i samo.istovar.prikolica MKC-a."/>
    <n v="225"/>
    <n v="0.25"/>
    <n v="281.25"/>
    <x v="2"/>
    <m/>
    <m/>
    <m/>
    <m/>
  </r>
  <r>
    <n v="217"/>
    <n v="4"/>
    <n v="5"/>
    <s v="16.05.2025."/>
    <s v="Lipkom d.o.o."/>
    <s v="Rad rovokopača kombinirka Donji Čaglić"/>
    <n v="500"/>
    <n v="0.25"/>
    <n v="625"/>
    <x v="2"/>
    <m/>
    <m/>
    <m/>
    <m/>
  </r>
  <r>
    <n v="219"/>
    <n v="4"/>
    <n v="5"/>
    <s v="19.05.2025."/>
    <s v="Metalko d.o.o."/>
    <s v="Materijal društveni dom Gaj"/>
    <n v="24.05"/>
    <n v="0.25"/>
    <n v="30.06"/>
    <x v="0"/>
    <m/>
    <m/>
    <m/>
    <m/>
  </r>
  <r>
    <n v="220"/>
    <n v="4"/>
    <n v="5"/>
    <s v="19.05.2025."/>
    <s v="Gema usluge d.o.o."/>
    <s v="Popravak plinske instalacije DVD Lipik"/>
    <n v="180"/>
    <n v="0.25"/>
    <n v="225"/>
    <x v="1"/>
    <m/>
    <m/>
    <m/>
    <m/>
  </r>
  <r>
    <n v="221"/>
    <n v="4"/>
    <n v="5"/>
    <s v="21.05.2025."/>
    <s v="Kukuec d.o.o."/>
    <s v="Beton za izradu novo cijevnog propusta u cesti  M.Selo"/>
    <n v="719.13"/>
    <n v="0.25"/>
    <n v="898.91"/>
    <x v="0"/>
    <m/>
    <m/>
    <m/>
    <m/>
  </r>
  <r>
    <n v="222"/>
    <m/>
    <m/>
    <s v="21.05.2025."/>
    <s v="Hongoldonia d.o.o."/>
    <s v="servis uređaja za održavnje zelenih površina"/>
    <n v="712.8"/>
    <n v="0.25"/>
    <n v="891"/>
    <x v="1"/>
    <m/>
    <m/>
    <m/>
    <m/>
  </r>
  <r>
    <n v="223"/>
    <m/>
    <m/>
    <s v="21.05.2025."/>
    <s v="Acta projekt d.o.o."/>
    <s v="Priprema i provedba postupka javne nabave za Spomen park DR"/>
    <n v="1800"/>
    <n v="0.25"/>
    <n v="2250"/>
    <x v="1"/>
    <m/>
    <m/>
    <m/>
    <m/>
  </r>
  <r>
    <n v="224"/>
    <n v="4"/>
    <n v="5"/>
    <s v="22.05.2025."/>
    <s v="Lipkom d.o.o."/>
    <s v="Najam turističkog vlakića O.Š.Lipik"/>
    <n v="75"/>
    <n v="0.25"/>
    <n v="93.75"/>
    <x v="1"/>
    <m/>
    <m/>
    <m/>
    <m/>
  </r>
  <r>
    <n v="225"/>
    <n v="3"/>
    <n v="2"/>
    <s v="22.05.2025."/>
    <s v="Javnost info"/>
    <s v="Čestitka Dan državnosti"/>
    <n v="150"/>
    <n v="0.25"/>
    <n v="187.5"/>
    <x v="1"/>
    <m/>
    <m/>
    <m/>
    <m/>
  </r>
  <r>
    <n v="226"/>
    <n v="3"/>
    <n v="2"/>
    <s v="22.05.2025."/>
    <s v="Infos media"/>
    <s v="Web banner - čestitka Dan državnosti"/>
    <n v="230"/>
    <n v="0"/>
    <n v="230"/>
    <x v="1"/>
    <m/>
    <m/>
    <m/>
    <m/>
  </r>
  <r>
    <n v="227"/>
    <m/>
    <m/>
    <s v="22.05.2025."/>
    <s v="Lipkom d.o.o."/>
    <s v="Najam turističkog vlakića za prijevoz maturanata iz Pakraca"/>
    <n v="140"/>
    <n v="0.25"/>
    <n v="175"/>
    <x v="1"/>
    <m/>
    <m/>
    <m/>
    <m/>
  </r>
  <r>
    <n v="228"/>
    <n v="3"/>
    <n v="2"/>
    <s v="22.5.2025."/>
    <s v="Cvijećarna Helena"/>
    <s v="Buketi - Dan državnosti"/>
    <n v="100"/>
    <n v="0.25"/>
    <n v="125"/>
    <x v="0"/>
    <m/>
    <m/>
    <m/>
    <m/>
  </r>
  <r>
    <n v="229"/>
    <n v="4"/>
    <n v="10"/>
    <s v="22.05.2025."/>
    <s v="Zavod za javno zdravstvo PSŽ"/>
    <s v="Usluge stručnog nadzora"/>
    <n v="817.5"/>
    <n v="0.25"/>
    <n v="1021.88"/>
    <x v="1"/>
    <m/>
    <m/>
    <m/>
    <m/>
  </r>
  <r>
    <n v="230"/>
    <n v="3"/>
    <m/>
    <s v="22.5.2025."/>
    <s v="Živa voda d.o.o."/>
    <s v="Galoni vode"/>
    <n v="66.16"/>
    <n v="0.25"/>
    <n v="82.7"/>
    <x v="0"/>
    <m/>
    <m/>
    <m/>
    <m/>
  </r>
  <r>
    <n v="231"/>
    <n v="3"/>
    <n v="2"/>
    <s v="22.5.2025."/>
    <s v="BlackRock j.d.o.o."/>
    <s v="Čestitka - Dan državnosti"/>
    <n v="200"/>
    <n v="0"/>
    <n v="200"/>
    <x v="1"/>
    <m/>
    <m/>
    <m/>
    <m/>
  </r>
  <r>
    <n v="232"/>
    <m/>
    <m/>
    <s v="22.05.2025."/>
    <s v="Termo-metal d.o.o."/>
    <s v="Cijev ppr, utičnica šuko, izolir traka, ispitivač i pvc vezice"/>
    <n v="89.33"/>
    <n v="0.25"/>
    <n v="111.66"/>
    <x v="0"/>
    <m/>
    <m/>
    <m/>
    <m/>
  </r>
  <r>
    <n v="233"/>
    <n v="3"/>
    <n v="2"/>
    <s v="23.5.2025."/>
    <s v="Kruna"/>
    <s v="Čestitka - Dan državnosti"/>
    <n v="88"/>
    <n v="0.25"/>
    <n v="110"/>
    <x v="1"/>
    <m/>
    <m/>
    <m/>
    <m/>
  </r>
  <r>
    <n v="234"/>
    <n v="4"/>
    <n v="5"/>
    <s v="23.05.2025."/>
    <s v="Lipkom d.o.o."/>
    <s v="Manifestacija Sajam cvijeća"/>
    <n v="1811.5"/>
    <n v="0.25"/>
    <n v="2264.38"/>
    <x v="2"/>
    <m/>
    <m/>
    <m/>
    <m/>
  </r>
  <r>
    <n v="235"/>
    <n v="3"/>
    <n v="2"/>
    <s v="26.5.2025."/>
    <s v="Eat Out"/>
    <s v="Promocija putem kanala eat out zagreb portala"/>
    <n v="1250"/>
    <n v="0"/>
    <n v="1250"/>
    <x v="1"/>
    <m/>
    <m/>
    <m/>
    <m/>
  </r>
  <r>
    <n v="236"/>
    <n v="3"/>
    <n v="1"/>
    <s v="26.5.2025."/>
    <s v="Audio Pro Artis"/>
    <s v="Prema ponudi 25-011-004070 - lađari"/>
    <n v="215.12"/>
    <n v="0.25"/>
    <n v="268.89999999999998"/>
    <x v="0"/>
    <m/>
    <m/>
    <m/>
    <m/>
  </r>
  <r>
    <n v="237"/>
    <m/>
    <m/>
    <s v="26.05.2025."/>
    <s v="EXPERT GRADNJA j.d.o.o."/>
    <s v="Izgradnja novog cijevnog propusta u cesti Marino Selo"/>
    <n v="2579.59"/>
    <n v="0.25"/>
    <n v="3224.49"/>
    <x v="2"/>
    <m/>
    <m/>
    <m/>
    <m/>
  </r>
  <r>
    <n v="238"/>
    <m/>
    <m/>
    <s v="26.05.2025."/>
    <s v="Termo-metal d.o.o."/>
    <s v="Kutni ventil za teniski teren"/>
    <n v="16.670000000000002"/>
    <n v="0.25"/>
    <n v="20.84"/>
    <x v="0"/>
    <m/>
    <m/>
    <m/>
    <m/>
  </r>
  <r>
    <n v="239"/>
    <n v="3"/>
    <n v="2"/>
    <s v="27.5.2025."/>
    <s v="Autotrans d.d."/>
    <s v="Prijevoz autobusom LIPIK-POLJANA-LIPIK"/>
    <n v="280"/>
    <n v="0.25"/>
    <n v="350"/>
    <x v="1"/>
    <m/>
    <m/>
    <m/>
    <m/>
  </r>
  <r>
    <n v="240"/>
    <m/>
    <m/>
    <s v="27.5.2025."/>
    <s v="Acta projekt d.o.o."/>
    <s v="Priprema i provedba postupka javne nabave za dječje igralište u Brekinskoj"/>
    <n v="1400"/>
    <n v="0.25"/>
    <n v="1750"/>
    <x v="1"/>
    <m/>
    <m/>
    <m/>
    <m/>
  </r>
  <r>
    <n v="241"/>
    <m/>
    <m/>
    <s v="27.5.2025."/>
    <s v="Acta projekt d.o.o."/>
    <s v="Priprema i provedba postupka javne nabave za radove sanacije vlage u knjižnici"/>
    <n v="1800"/>
    <n v="0.25"/>
    <n v="2250"/>
    <x v="1"/>
    <m/>
    <m/>
    <m/>
    <m/>
  </r>
  <r>
    <n v="242"/>
    <n v="4"/>
    <n v="5"/>
    <s v="03.06.2025."/>
    <s v="Metalko d.o.o."/>
    <s v="Pijesak dravski za djećje igralište"/>
    <n v="242.93"/>
    <n v="0.25"/>
    <n v="303.66000000000003"/>
    <x v="0"/>
    <m/>
    <m/>
    <m/>
    <m/>
  </r>
  <r>
    <n v="243"/>
    <n v="4"/>
    <n v="5"/>
    <s v="03.06.2025."/>
    <s v="Metalko d.o.o."/>
    <s v="Materijal za NK Poljana-igralište,materijal Zelena čistka"/>
    <n v="227.04"/>
    <n v="0.25"/>
    <n v="283.8"/>
    <x v="0"/>
    <m/>
    <m/>
    <m/>
    <m/>
  </r>
  <r>
    <n v="246"/>
    <m/>
    <m/>
    <s v="04.06.2025."/>
    <s v="Libusoft cicom d.o.o."/>
    <s v="Usluge uključivanja dodatnog operatera i radne stanice za program"/>
    <n v="722.4"/>
    <n v="0.25"/>
    <n v="903"/>
    <x v="1"/>
    <m/>
    <m/>
    <m/>
    <m/>
  </r>
  <r>
    <n v="247"/>
    <n v="4"/>
    <n v="5"/>
    <s v="04.06.2025."/>
    <s v="Metalko d.o.o."/>
    <s v="Materijal stan Ribnjaci"/>
    <n v="22.04"/>
    <n v="0.25"/>
    <n v="27.55"/>
    <x v="0"/>
    <m/>
    <m/>
    <m/>
    <m/>
  </r>
  <r>
    <n v="248"/>
    <m/>
    <m/>
    <s v="06.06.2025."/>
    <s v="Živa voda d.o.o."/>
    <s v="Galon"/>
    <n v="46.31"/>
    <n v="0.25"/>
    <n v="57.89"/>
    <x v="0"/>
    <m/>
    <m/>
    <m/>
    <m/>
  </r>
  <r>
    <n v="249"/>
    <n v="4"/>
    <n v="9"/>
    <d v="2025-06-06T00:00:00"/>
    <s v="Team Media d.o.o."/>
    <s v="Laptop za gradonačelnika"/>
    <n v="703.2"/>
    <n v="0.25"/>
    <n v="879"/>
    <x v="0"/>
    <s v="web"/>
    <m/>
    <m/>
    <m/>
  </r>
  <r>
    <n v="250"/>
    <n v="4"/>
    <n v="5"/>
    <s v="06.06.2025."/>
    <s v="Lipkom d.o.o."/>
    <s v="Rad KV i NKV radnika na teniskim terenima"/>
    <n v="161"/>
    <n v="0.25"/>
    <n v="201.25"/>
    <x v="2"/>
    <m/>
    <m/>
    <m/>
    <m/>
  </r>
  <r>
    <n v="251"/>
    <n v="4"/>
    <n v="5"/>
    <s v="06.06.2025."/>
    <s v="Lipkom d.o.o."/>
    <s v="Održavanje društvenih domova -lokalni izbori"/>
    <n v="200"/>
    <n v="0.25"/>
    <n v="250"/>
    <x v="1"/>
    <m/>
    <m/>
    <m/>
    <m/>
  </r>
  <r>
    <n v="252"/>
    <n v="4"/>
    <n v="5"/>
    <s v="06.06.2025."/>
    <s v="Lipkom d.o.o."/>
    <s v="Rad NKVradnika čišćenje MKC"/>
    <n v="130"/>
    <n v="0.25"/>
    <n v="162.5"/>
    <x v="2"/>
    <m/>
    <m/>
    <m/>
    <m/>
  </r>
  <r>
    <n v="253"/>
    <n v="4"/>
    <n v="5"/>
    <s v="06.06.2025."/>
    <s v="Lipkom d.o.o."/>
    <s v="Rad na pripremi i održavanju gradskih manifestacija za 5/25"/>
    <n v="2036"/>
    <n v="0.25"/>
    <n v="2545"/>
    <x v="2"/>
    <m/>
    <m/>
    <m/>
    <m/>
  </r>
  <r>
    <n v="254"/>
    <n v="4"/>
    <n v="9"/>
    <d v="2025-06-16T00:00:00"/>
    <s v="INFO d.o.o."/>
    <s v="Projektor"/>
    <n v="831.2"/>
    <n v="0.25"/>
    <n v="1039"/>
    <x v="0"/>
    <m/>
    <m/>
    <m/>
    <m/>
  </r>
  <r>
    <n v="255"/>
    <m/>
    <m/>
    <s v="17.06.2025."/>
    <s v="Termo-metal d.o.o."/>
    <s v="Materijal za manifestaciju -Maraton Lađa"/>
    <n v="76.319999999999993"/>
    <n v="0.25"/>
    <n v="95.4"/>
    <x v="0"/>
    <m/>
    <m/>
    <m/>
    <m/>
  </r>
  <r>
    <n v="256"/>
    <n v="4"/>
    <n v="1"/>
    <s v="25.06.2025."/>
    <s v="Elena Moćan, inž.grad."/>
    <s v="Izrada procjembenog elaborata k.č.br. 174, k.o. Lipik, k.č.br. 150 i k.č.br. 151/1, k.o. Filipovac"/>
    <n v="450"/>
    <n v="0"/>
    <n v="450"/>
    <x v="1"/>
    <m/>
    <m/>
    <m/>
    <m/>
  </r>
  <r>
    <n v="257"/>
    <n v="4"/>
    <n v="1"/>
    <s v="26.06.2025."/>
    <s v="Mobes kvaliteta d.o.o."/>
    <s v="Godišnji plan upravljanja nekretninama i pokretninama za 2026. godinu"/>
    <n v="480"/>
    <n v="0.25"/>
    <n v="600"/>
    <x v="1"/>
    <m/>
    <m/>
    <m/>
    <m/>
  </r>
  <r>
    <n v="258"/>
    <n v="3"/>
    <m/>
    <s v="01.07.2025."/>
    <s v="Živa voda d.o.o."/>
    <s v="Galon vode 8 kom"/>
    <n v="52.93"/>
    <n v="0.25"/>
    <n v="66.16"/>
    <x v="0"/>
    <m/>
    <m/>
    <m/>
    <m/>
  </r>
  <r>
    <n v="259"/>
    <m/>
    <m/>
    <s v="01.07.2025."/>
    <s v="TCO Iris"/>
    <s v="cvijeće za Sajam cvijeća"/>
    <n v="103.55238095238096"/>
    <n v="0.05"/>
    <n v="108.73"/>
    <x v="0"/>
    <m/>
    <m/>
    <m/>
    <m/>
  </r>
  <r>
    <n v="260"/>
    <m/>
    <m/>
    <s v="02.07.2025."/>
    <s v="LIGNUM d.o.o."/>
    <s v="šljivovica, pelinkovac…"/>
    <n v="278.39999999999998"/>
    <n v="0.25"/>
    <n v="349.8"/>
    <x v="0"/>
    <m/>
    <m/>
    <m/>
    <m/>
  </r>
  <r>
    <n v="261"/>
    <n v="4"/>
    <n v="9"/>
    <d v="2025-07-02T00:00:00"/>
    <s v="Canofax"/>
    <s v="Fotokopirni papir"/>
    <n v="233.8"/>
    <n v="0.25"/>
    <n v="292.25"/>
    <x v="0"/>
    <m/>
    <m/>
    <m/>
    <m/>
  </r>
  <r>
    <n v="262"/>
    <m/>
    <m/>
    <s v="08.07.2025."/>
    <s v="Libusoft cicom d.o.o."/>
    <s v="Usluge implementacije pristupnih podataka i licenci"/>
    <n v="1191.3"/>
    <n v="0.25"/>
    <n v="1489.13"/>
    <x v="1"/>
    <m/>
    <m/>
    <m/>
    <m/>
  </r>
  <r>
    <n v="263"/>
    <n v="4"/>
    <n v="1"/>
    <s v="11.07.2025."/>
    <s v="Odvjetničko društvo Babić&amp;Brborović"/>
    <s v="Izvršene pravne usluge u 6 mjesecu 2025. u P-26/2024 i P-1085/2023"/>
    <n v="1000"/>
    <n v="0.25"/>
    <n v="1250"/>
    <x v="1"/>
    <m/>
    <m/>
    <m/>
    <m/>
  </r>
  <r>
    <n v="264"/>
    <n v="3"/>
    <n v="2"/>
    <s v="11.7.2025."/>
    <s v="ELECTROM vl.Tomislav Komljenović"/>
    <s v="Ispitivanje panik rasvjete  - TZ, MKC, Sportski centar"/>
    <n v="240"/>
    <n v="0.25"/>
    <n v="300"/>
    <x v="1"/>
    <m/>
    <m/>
    <m/>
    <m/>
  </r>
  <r>
    <n v="265"/>
    <n v="3"/>
    <n v="2"/>
    <s v="14.7.2025."/>
    <s v="Domaća radinost"/>
    <s v="Izrada zastava -dug"/>
    <n v="580"/>
    <n v="0"/>
    <n v="580"/>
    <x v="0"/>
    <m/>
    <m/>
    <m/>
    <m/>
  </r>
  <r>
    <n v="266"/>
    <n v="3"/>
    <n v="2"/>
    <s v="14.7.2025."/>
    <s v="Domaća radinost"/>
    <s v="Izrada zastava "/>
    <n v="470"/>
    <n v="0"/>
    <n v="470"/>
    <x v="0"/>
    <m/>
    <m/>
    <m/>
    <m/>
  </r>
  <r>
    <n v="267"/>
    <n v="4"/>
    <n v="5"/>
    <s v="14.07.2025."/>
    <s v="Lipkom d.o.o."/>
    <s v="Radovi na proširenju pristupnog puta u Lipičkim Vinogradima"/>
    <n v="2510"/>
    <n v="0.25"/>
    <n v="3137.5"/>
    <x v="2"/>
    <m/>
    <m/>
    <m/>
    <m/>
  </r>
  <r>
    <n v="268"/>
    <n v="4"/>
    <n v="5"/>
    <s v="14.07.2025."/>
    <s v="Lipkom d.o.o."/>
    <s v="Manifestacija Lađarski kup"/>
    <n v="402"/>
    <n v="0.25"/>
    <n v="502.5"/>
    <x v="2"/>
    <m/>
    <m/>
    <m/>
    <m/>
  </r>
  <r>
    <n v="269"/>
    <n v="4"/>
    <n v="5"/>
    <s v="14.07.2025."/>
    <s v="Lipkom d.o.o."/>
    <s v="Čišćenje i održavanje objekta MKC"/>
    <n v="69"/>
    <n v="0.25"/>
    <n v="86.25"/>
    <x v="1"/>
    <m/>
    <m/>
    <m/>
    <m/>
  </r>
  <r>
    <n v="270"/>
    <n v="4"/>
    <n v="5"/>
    <s v="14.07.2025."/>
    <s v="Lipkom d.o.o."/>
    <s v="Čišćenje Dom 5 "/>
    <n v="60"/>
    <n v="0.25"/>
    <n v="75"/>
    <x v="1"/>
    <m/>
    <m/>
    <m/>
    <m/>
  </r>
  <r>
    <n v="271"/>
    <n v="4"/>
    <n v="5"/>
    <s v="14.07.2025."/>
    <s v="MD projekti j.d.o.o."/>
    <s v="Usluga stručnog nadzora asfaltiranje i sanaciju pristupne ceste SCL"/>
    <n v="2500"/>
    <n v="0.25"/>
    <n v="3125"/>
    <x v="1"/>
    <m/>
    <m/>
    <m/>
    <m/>
  </r>
  <r>
    <n v="272"/>
    <n v="4"/>
    <n v="5"/>
    <s v="17.07.2025."/>
    <s v="Autoprijevoznik Vlado Amić"/>
    <s v="Usluga rada stroja na uređenju deponije u Jagmi"/>
    <n v="2470"/>
    <n v="0.25"/>
    <n v="3087.5"/>
    <x v="2"/>
    <m/>
    <m/>
    <m/>
    <m/>
  </r>
  <r>
    <n v="273"/>
    <n v="4"/>
    <n v="5"/>
    <s v="21.07.2025."/>
    <s v="Branko Đaniš"/>
    <s v="Iskolčenje poljskog puta u naselju Antunovac k.č.br.52/2"/>
    <n v="700"/>
    <n v="0"/>
    <n v="700"/>
    <x v="1"/>
    <m/>
    <m/>
    <m/>
    <m/>
  </r>
  <r>
    <n v="274"/>
    <m/>
    <m/>
    <s v="21.07.2025."/>
    <s v="Suveniri Kosanović"/>
    <s v="Table i naljepnice za vrtić"/>
    <n v="186"/>
    <n v="0"/>
    <n v="186"/>
    <x v="0"/>
    <m/>
    <m/>
    <m/>
    <m/>
  </r>
  <r>
    <n v="275"/>
    <n v="4"/>
    <n v="5"/>
    <s v="22.07.2025."/>
    <s v="EXPERT GRADNJA j.d.o.o."/>
    <s v="Sanacija mosta u naselju D.Čaglić"/>
    <n v="1995"/>
    <n v="0.25"/>
    <n v="2493.75"/>
    <x v="2"/>
    <m/>
    <m/>
    <m/>
    <m/>
  </r>
  <r>
    <n v="276"/>
    <n v="4"/>
    <n v="5"/>
    <s v="23.07.2025."/>
    <s v="DI ZEPP Ploštine"/>
    <s v="Strojno čupanje panjeva i iskop kanala uz NK Poljana"/>
    <n v="1000"/>
    <n v="0"/>
    <n v="1000"/>
    <x v="2"/>
    <m/>
    <m/>
    <m/>
    <m/>
  </r>
  <r>
    <n v="278"/>
    <m/>
    <m/>
    <s v="23.07.2025."/>
    <s v="Papung,obrt za usluge"/>
    <s v="Orezivanje stabla hrasta u Parku -Teniski tereni"/>
    <n v="300"/>
    <n v="0"/>
    <n v="300"/>
    <x v="2"/>
    <m/>
    <m/>
    <m/>
    <m/>
  </r>
  <r>
    <n v="279"/>
    <n v="2"/>
    <n v="3"/>
    <s v="24.07.2025."/>
    <s v="Kruna "/>
    <s v="Čestitka povodom dana domovinske zahvalnosti"/>
    <n v="98"/>
    <n v="0.25"/>
    <n v="122.5"/>
    <x v="1"/>
    <m/>
    <m/>
    <m/>
    <m/>
  </r>
  <r>
    <n v="280"/>
    <n v="2"/>
    <n v="3"/>
    <s v="24.7.2025."/>
    <s v="info media"/>
    <s v="Čestitka povodom dana domovinske zahvalnosti"/>
    <n v="230"/>
    <n v="0"/>
    <n v="230"/>
    <x v="1"/>
    <m/>
    <m/>
    <m/>
    <m/>
  </r>
  <r>
    <n v="281"/>
    <n v="4"/>
    <n v="5"/>
    <s v="24.07.2025."/>
    <s v="ELECTROM vl.Tomislav Komljenović"/>
    <s v="Produžetak javne rasvjete-Šeovica Bijeli put odvojak desno"/>
    <n v="1070"/>
    <n v="0.25"/>
    <n v="1337.5"/>
    <x v="2"/>
    <m/>
    <m/>
    <m/>
    <m/>
  </r>
  <r>
    <n v="282"/>
    <m/>
    <m/>
    <s v="25.07.2025."/>
    <s v="Termo-metal d.o.o."/>
    <s v="Materijal za popravak vode u kontenjuru Park-teniski teren"/>
    <n v="62.52"/>
    <n v="0.25"/>
    <n v="78.150000000000006"/>
    <x v="0"/>
    <m/>
    <m/>
    <m/>
    <m/>
  </r>
  <r>
    <n v="283"/>
    <n v="3"/>
    <n v="2"/>
    <s v="25.7.2025."/>
    <s v="ScenoTon, obrt za usluge"/>
    <s v="Izvođenje glazbenog programa 25.7.2025."/>
    <n v="100"/>
    <n v="0"/>
    <n v="100"/>
    <x v="1"/>
    <m/>
    <m/>
    <m/>
    <m/>
  </r>
  <r>
    <n v="284"/>
    <n v="4"/>
    <n v="9"/>
    <d v="2025-07-25T00:00:00"/>
    <s v="TEHIT d.o.o. (printink.hr)"/>
    <s v="Registratori"/>
    <n v="28.79"/>
    <n v="0.25"/>
    <n v="35.99"/>
    <x v="0"/>
    <m/>
    <m/>
    <m/>
    <m/>
  </r>
  <r>
    <n v="285"/>
    <n v="4"/>
    <n v="9"/>
    <d v="2025-07-25T00:00:00"/>
    <s v="SuperNet d.o.o."/>
    <s v="Toneri"/>
    <n v="107.6"/>
    <n v="0.25"/>
    <n v="134.5"/>
    <x v="0"/>
    <m/>
    <m/>
    <m/>
    <m/>
  </r>
  <r>
    <n v="286"/>
    <m/>
    <m/>
    <s v="25.07.2025."/>
    <s v="Toi Toi"/>
    <s v="wc-i Turnir Poljana"/>
    <n v="160"/>
    <n v="0.25"/>
    <n v="200"/>
    <x v="1"/>
    <m/>
    <m/>
    <m/>
    <m/>
  </r>
  <r>
    <n v="287"/>
    <m/>
    <m/>
    <d v="2025-07-28T00:00:00"/>
    <s v="Živa voda d.o.o."/>
    <s v="voda"/>
    <n v="57.96"/>
    <n v="0.25"/>
    <n v="72.45"/>
    <x v="0"/>
    <m/>
    <m/>
    <m/>
    <m/>
  </r>
  <r>
    <n v="288"/>
    <n v="3"/>
    <n v="2"/>
    <s v="28.07.2025."/>
    <s v="Cvijećarna Helena"/>
    <s v="Vijenci - Dan domovinske zahvalnosti"/>
    <n v="100"/>
    <n v="0.25"/>
    <n v="125"/>
    <x v="0"/>
    <m/>
    <m/>
    <m/>
    <m/>
  </r>
  <r>
    <n v="289"/>
    <m/>
    <m/>
    <s v="28.07.2025."/>
    <s v="Staklar Daruvar"/>
    <s v="Uramljivanje"/>
    <n v="53.52"/>
    <n v="0"/>
    <n v="53.52"/>
    <x v="1"/>
    <m/>
    <m/>
    <m/>
    <m/>
  </r>
  <r>
    <n v="290"/>
    <n v="3"/>
    <n v="2"/>
    <s v="30.07.2025."/>
    <s v="Apartmani Krstičević"/>
    <s v="usluga smještaja od 08.08.2025.-10.08.2025."/>
    <n v="120"/>
    <n v="0"/>
    <n v="120"/>
    <x v="1"/>
    <m/>
    <m/>
    <m/>
    <m/>
  </r>
  <r>
    <n v="291"/>
    <n v="3"/>
    <n v="2"/>
    <s v="31.7.2025."/>
    <s v="BlackRock j.d.o.o."/>
    <s v="Čestitka povodom dana domovinske zahvalnosti"/>
    <n v="250"/>
    <n v="0"/>
    <n v="250"/>
    <x v="1"/>
    <m/>
    <m/>
    <m/>
    <m/>
  </r>
  <r>
    <n v="292"/>
    <n v="4"/>
    <n v="5"/>
    <s v="31.07.2025."/>
    <s v="Obrt suveniri Kosanović"/>
    <s v="Izrada table 60x40cm - zabranjeno plivanje"/>
    <n v="105"/>
    <n v="0"/>
    <n v="105"/>
    <x v="0"/>
    <m/>
    <m/>
    <m/>
    <m/>
  </r>
  <r>
    <n v="293"/>
    <n v="1"/>
    <n v="5"/>
    <s v="01.08.2025."/>
    <s v="obrt vios"/>
    <s v="Sanacija krovišta "/>
    <n v="145"/>
    <n v="0.25"/>
    <n v="181.25"/>
    <x v="2"/>
    <m/>
    <m/>
    <m/>
    <m/>
  </r>
  <r>
    <n v="294"/>
    <n v="3"/>
    <n v="2"/>
    <s v="01.08.2025."/>
    <s v="BITWEB, obrt za web dizajn"/>
    <s v="Glazbeni nastup - Bazeni Lipik- 01.08.2025."/>
    <n v="100"/>
    <n v="0"/>
    <n v="100"/>
    <x v="1"/>
    <m/>
    <m/>
    <m/>
    <m/>
  </r>
  <r>
    <n v="295"/>
    <n v="4"/>
    <n v="1"/>
    <s v="06.08.2025."/>
    <s v="Metalko d.o.o."/>
    <s v="M.O. Brezine"/>
    <n v="539.30999999999995"/>
    <n v="0.25"/>
    <n v="674.14"/>
    <x v="0"/>
    <m/>
    <m/>
    <m/>
    <m/>
  </r>
  <r>
    <n v="296"/>
    <n v="3"/>
    <n v="2"/>
    <s v="8.8.2025."/>
    <s v="ScenoTon, obrt za usluge"/>
    <s v="Izvođenje glazbenog programa 9.8.2025."/>
    <n v="100"/>
    <n v="0"/>
    <n v="100"/>
    <x v="1"/>
    <m/>
    <m/>
    <m/>
    <m/>
  </r>
  <r>
    <n v="297"/>
    <n v="4"/>
    <n v="9"/>
    <d v="2025-08-08T00:00:00"/>
    <s v="MAKROMIKRO GRUPA d.o.o."/>
    <s v="Fascikli uložni"/>
    <n v="39.04"/>
    <n v="0.25"/>
    <n v="48.8"/>
    <x v="0"/>
    <m/>
    <m/>
    <m/>
    <m/>
  </r>
  <r>
    <n v="298"/>
    <n v="3"/>
    <n v="2"/>
    <s v="11.08.2025."/>
    <s v="Cvijećarna Helena"/>
    <s v="Vijenac- Šreter"/>
    <n v="40"/>
    <n v="0.25"/>
    <n v="50"/>
    <x v="0"/>
    <m/>
    <m/>
    <m/>
    <m/>
  </r>
  <r>
    <n v="299"/>
    <n v="3"/>
    <n v="2"/>
    <s v="12.08.2025."/>
    <s v="Cvijećarna Helena"/>
    <s v="Vijenac i aranžman  -VSNM"/>
    <n v="65.599999999999994"/>
    <n v="0.25"/>
    <n v="82"/>
    <x v="0"/>
    <m/>
    <m/>
    <m/>
    <m/>
  </r>
  <r>
    <n v="300"/>
    <n v="4"/>
    <n v="5"/>
    <s v="18.08.2025."/>
    <s v="Lipkom d.o.o."/>
    <s v="Rad NKV radnika MKC"/>
    <n v="130"/>
    <n v="0.25"/>
    <n v="162.5"/>
    <x v="2"/>
    <m/>
    <m/>
    <m/>
    <m/>
  </r>
  <r>
    <n v="301"/>
    <n v="4"/>
    <n v="5"/>
    <s v="18.08.2025."/>
    <s v="Lipkom d.o.o."/>
    <s v="Rad NKV radnika zamjena panel ograde Teniski teren"/>
    <n v="80"/>
    <n v="0.25"/>
    <n v="100"/>
    <x v="2"/>
    <m/>
    <m/>
    <m/>
    <m/>
  </r>
  <r>
    <n v="302"/>
    <m/>
    <m/>
    <s v="19.08.2025."/>
    <s v="Metalko d.o.o."/>
    <s v="Zamjena brave na ulaznim vratima kuće Tabor 49"/>
    <n v="27.32"/>
    <n v="0.25"/>
    <n v="34.15"/>
    <x v="0"/>
    <m/>
    <m/>
    <m/>
    <m/>
  </r>
  <r>
    <n v="303"/>
    <m/>
    <m/>
    <s v="19.08.2025."/>
    <s v="Acta projekt d.o.o."/>
    <s v="Priprema nabave za otvoreni postupak JN - Radovi obnove objekta centra umjetne inteligencije"/>
    <n v="1800"/>
    <n v="0.25"/>
    <n v="2250"/>
    <x v="1"/>
    <m/>
    <m/>
    <m/>
    <m/>
  </r>
  <r>
    <n v="304"/>
    <n v="4"/>
    <n v="5"/>
    <s v="19.08.2025."/>
    <s v="Obrt DS Darijo Savi"/>
    <s v="Autogume za vozilo DA 005 GL"/>
    <n v="116"/>
    <n v="0.25"/>
    <n v="145"/>
    <x v="0"/>
    <m/>
    <m/>
    <m/>
    <m/>
  </r>
  <r>
    <n v="305"/>
    <n v="4"/>
    <n v="10"/>
    <s v="20.08.2025."/>
    <s v="Obrt za šumarstvo i lovstvo Arvay "/>
    <s v="Posao stručne osobe za provedbu Programa zaštite divljači za površine za Grad Lipik"/>
    <n v="2000"/>
    <n v="0"/>
    <n v="2000"/>
    <x v="1"/>
    <m/>
    <m/>
    <m/>
    <m/>
  </r>
  <r>
    <n v="306"/>
    <n v="4"/>
    <n v="5"/>
    <s v="25.08.2025."/>
    <s v="Šuma Šugić d.o.o."/>
    <s v="Građa rezana fosna,štafla i stupovi za sanaciju pješačkog mosta na Pakri"/>
    <n v="1320"/>
    <n v="0.25"/>
    <n v="1650"/>
    <x v="0"/>
    <m/>
    <m/>
    <m/>
    <m/>
  </r>
  <r>
    <n v="307"/>
    <m/>
    <m/>
    <s v="26.08.2025."/>
    <s v="ScenoTon, obrt za usluge"/>
    <s v="Izvođenje glazbenog programa 30.08.2025."/>
    <n v="100"/>
    <n v="0"/>
    <n v="100"/>
    <x v="1"/>
    <m/>
    <m/>
    <m/>
    <m/>
  </r>
  <r>
    <n v="308"/>
    <m/>
    <m/>
    <s v="26.08.2025."/>
    <s v="Termo-metal d.o.o."/>
    <s v="Materijal za popravak vodovodene mreže u MKC"/>
    <n v="46.63"/>
    <n v="0.25"/>
    <n v="58.29"/>
    <x v="0"/>
    <m/>
    <m/>
    <m/>
    <m/>
  </r>
  <r>
    <n v="309"/>
    <m/>
    <m/>
    <s v="01.09.2025."/>
    <s v="Cosmic production"/>
    <s v="najam dj opreme"/>
    <n v="270"/>
    <n v="0.25"/>
    <n v="337.5"/>
    <x v="1"/>
    <m/>
    <m/>
    <m/>
    <m/>
  </r>
  <r>
    <n v="310"/>
    <n v="3"/>
    <m/>
    <s v="02.9.2025."/>
    <s v="Živa voda d.o.o."/>
    <s v="voda 10 kom"/>
    <n v="66.16"/>
    <n v="0.25"/>
    <n v="82.7"/>
    <x v="0"/>
    <m/>
    <m/>
    <m/>
    <m/>
  </r>
  <r>
    <n v="312"/>
    <m/>
    <m/>
    <s v="05.09.2025."/>
    <s v="Metalko d.o.o."/>
    <s v="Djećje igralište Brezine -postavljanje ograde"/>
    <n v="130.55000000000001"/>
    <n v="0.25"/>
    <n v="163.19"/>
    <x v="0"/>
    <m/>
    <m/>
    <m/>
    <m/>
  </r>
  <r>
    <n v="313"/>
    <m/>
    <m/>
    <s v="05.09.2025."/>
    <s v="Pismorad d.o.o."/>
    <s v="Prometni znak -parkiralište Tabor"/>
    <n v="93.85"/>
    <n v="0.25"/>
    <n v="117.31"/>
    <x v="0"/>
    <m/>
    <m/>
    <m/>
    <m/>
  </r>
  <r>
    <n v="314"/>
    <m/>
    <m/>
    <s v="08.09.2025."/>
    <s v="Metalko d.o.o."/>
    <s v="Cilindar 30/50 MS 80mm"/>
    <n v="8.7200000000000006"/>
    <n v="0.25"/>
    <n v="10.9"/>
    <x v="0"/>
    <m/>
    <m/>
    <m/>
    <m/>
  </r>
  <r>
    <n v="315"/>
    <m/>
    <m/>
    <s v="08.09.2025."/>
    <s v="Termo-metal d.o.o."/>
    <s v="Alat za domara Grad Lipik"/>
    <n v="824.74"/>
    <n v="0.25"/>
    <n v="1030.93"/>
    <x v="0"/>
    <m/>
    <m/>
    <m/>
    <m/>
  </r>
  <r>
    <n v="316"/>
    <m/>
    <m/>
    <s v="08.09.2025."/>
    <s v="EXPERT GRADNJA j.d.o.o."/>
    <s v="Dodatni radovi za sanaciju prijelaza na kanalu u D.Čagliću"/>
    <n v="870"/>
    <n v="0.25"/>
    <n v="1087.5"/>
    <x v="2"/>
    <m/>
    <m/>
    <m/>
    <m/>
  </r>
  <r>
    <n v="317"/>
    <m/>
    <m/>
    <s v="08.09.2025."/>
    <s v="Lipkom d.o.o."/>
    <s v="Rad NKV radnika na čišćenju gradske uprave-čistačica"/>
    <n v="360"/>
    <n v="0.25"/>
    <n v="450"/>
    <x v="2"/>
    <m/>
    <m/>
    <m/>
    <m/>
  </r>
  <r>
    <n v="318"/>
    <m/>
    <m/>
    <s v="08.09.2025."/>
    <s v="Lipkom d.o.o."/>
    <s v="Čišćenje unutar objekta MKC-a"/>
    <n v="30"/>
    <n v="0.25"/>
    <n v="37.5"/>
    <x v="1"/>
    <m/>
    <m/>
    <m/>
    <m/>
  </r>
  <r>
    <n v="319"/>
    <m/>
    <m/>
    <s v="08.09.2025."/>
    <s v="Lipkom d.o.o."/>
    <s v="Postavljanje zastavica na stupve javne rasvjete"/>
    <n v="50"/>
    <n v="0.25"/>
    <n v="62.5"/>
    <x v="2"/>
    <m/>
    <m/>
    <m/>
    <m/>
  </r>
  <r>
    <n v="320"/>
    <n v="4"/>
    <n v="10"/>
    <s v="12.09.2025."/>
    <s v="Lipkom d.o.o."/>
    <s v="Održavanje teniskih terena"/>
    <n v="161"/>
    <n v="0.25"/>
    <n v="201.25"/>
    <x v="2"/>
    <m/>
    <m/>
    <m/>
    <m/>
  </r>
  <r>
    <n v="321"/>
    <n v="4"/>
    <n v="10"/>
    <s v="12.09.2025."/>
    <s v="Lipkom d.o.o."/>
    <s v="Dom 5 čišćenje"/>
    <n v="60"/>
    <n v="0.25"/>
    <n v="75"/>
    <x v="2"/>
    <m/>
    <m/>
    <m/>
    <m/>
  </r>
  <r>
    <n v="322"/>
    <n v="4"/>
    <n v="10"/>
    <s v="12.09.2025."/>
    <s v="Lipkom d.o.o."/>
    <s v="MKC- održavanje i čišćenje"/>
    <n v="69"/>
    <n v="0.25"/>
    <n v="86.25"/>
    <x v="2"/>
    <m/>
    <m/>
    <m/>
    <m/>
  </r>
  <r>
    <n v="323"/>
    <n v="4"/>
    <n v="10"/>
    <s v="12.09.2025."/>
    <s v="Lipkom d.o.o."/>
    <s v="MKC- održavanje i čišćenje"/>
    <n v="130"/>
    <n v="0.25"/>
    <n v="162.5"/>
    <x v="2"/>
    <m/>
    <m/>
    <m/>
    <m/>
  </r>
  <r>
    <n v="324"/>
    <n v="4"/>
    <n v="10"/>
    <s v="12.09.2025."/>
    <s v="Lipkom d.o.o."/>
    <s v="Postavljanje panel ograde teniski tereni "/>
    <n v="80"/>
    <n v="0.25"/>
    <n v="100"/>
    <x v="2"/>
    <m/>
    <m/>
    <m/>
    <m/>
  </r>
  <r>
    <n v="325"/>
    <n v="3"/>
    <n v="2"/>
    <s v="15.09.2025."/>
    <s v="Arriva"/>
    <s v="Prijevoz Poljana - školski coss"/>
    <n v="280"/>
    <n v="0.25"/>
    <n v="350"/>
    <x v="1"/>
    <m/>
    <m/>
    <m/>
    <m/>
  </r>
  <r>
    <n v="326"/>
    <n v="3"/>
    <n v="2"/>
    <s v="17.09.2025."/>
    <s v="In konzalting d.o.o."/>
    <s v="Izrada plana djelovanja u području prirodnih nepogoda"/>
    <n v="220"/>
    <n v="0.25"/>
    <n v="275"/>
    <x v="1"/>
    <m/>
    <m/>
    <m/>
    <m/>
  </r>
  <r>
    <n v="327"/>
    <n v="3"/>
    <n v="2"/>
    <s v="22.09.2025."/>
    <s v="Decatlon Zagreb d.o.o."/>
    <s v="Pehari autoslalom"/>
    <n v="206.32"/>
    <n v="0.25"/>
    <n v="257.89999999999998"/>
    <x v="0"/>
    <m/>
    <m/>
    <m/>
    <m/>
  </r>
  <r>
    <n v="328"/>
    <n v="3"/>
    <m/>
    <s v="22.09.2025."/>
    <s v="Živa voda d.o.o."/>
    <s v="voda 8 kom"/>
    <n v="52.93"/>
    <n v="0.25"/>
    <n v="66.16"/>
    <x v="0"/>
    <m/>
    <m/>
    <m/>
    <m/>
  </r>
  <r>
    <n v="330"/>
    <n v="3"/>
    <n v="2"/>
    <s v="23.09.2025."/>
    <s v="ELECTROM vl.Tomislav Komljenović"/>
    <s v="Nabava i montaža panik rasvjete"/>
    <n v="250"/>
    <n v="0.25"/>
    <n v="312.5"/>
    <x v="0"/>
    <m/>
    <m/>
    <m/>
    <m/>
  </r>
  <r>
    <n v="331"/>
    <n v="3"/>
    <n v="2"/>
    <s v="23.09.2025."/>
    <s v="Gema usluge d.o.o."/>
    <s v="Godišnji srevis plinskih bojelra TZ I GRADSKA"/>
    <n v="0"/>
    <m/>
    <n v="0"/>
    <x v="1"/>
    <m/>
    <m/>
    <m/>
    <m/>
  </r>
  <r>
    <n v="332"/>
    <n v="3"/>
    <n v="2"/>
    <s v="23.09.2025."/>
    <s v="Domaća radinost"/>
    <s v="Zastave"/>
    <n v="522"/>
    <n v="0"/>
    <n v="522"/>
    <x v="0"/>
    <m/>
    <m/>
    <m/>
    <m/>
  </r>
  <r>
    <n v="333"/>
    <n v="4"/>
    <n v="5"/>
    <s v="23.09.2025."/>
    <s v="Metalko d.o.o."/>
    <s v="Alat i materijal za popravak Djećji vrtić Lipik"/>
    <n v="38.6"/>
    <n v="0.25"/>
    <n v="48.25"/>
    <x v="0"/>
    <m/>
    <m/>
    <m/>
    <m/>
  </r>
  <r>
    <n v="335"/>
    <m/>
    <m/>
    <s v="24.09.2025."/>
    <s v="Kuća slastica"/>
    <s v="Kolači za svečanu sjednicu"/>
    <n v="311"/>
    <n v="0"/>
    <n v="311"/>
    <x v="0"/>
    <m/>
    <m/>
    <m/>
    <m/>
  </r>
  <r>
    <n v="336"/>
    <n v="3"/>
    <n v="2"/>
    <s v="25.09.2025."/>
    <s v="Fotoimago"/>
    <s v="Priznanja za učenike i mentore"/>
    <n v="138.88"/>
    <n v="0.25"/>
    <n v="173.6"/>
    <x v="0"/>
    <m/>
    <m/>
    <m/>
    <m/>
  </r>
  <r>
    <n v="337"/>
    <n v="4"/>
    <n v="5"/>
    <s v="26.09.2025."/>
    <s v="Metalko d.o.o."/>
    <s v="Materijal kvadratno i plosnato željezo za M.O.Brezine"/>
    <n v="24.29"/>
    <n v="0.25"/>
    <n v="30.36"/>
    <x v="0"/>
    <m/>
    <m/>
    <m/>
    <m/>
  </r>
  <r>
    <n v="338"/>
    <n v="3"/>
    <n v="2"/>
    <s v="29.09.2025."/>
    <s v="Cvijećarna Helena"/>
    <s v="Buketi - sjednica"/>
    <n v="110"/>
    <n v="0.25"/>
    <n v="137.5"/>
    <x v="0"/>
    <m/>
    <m/>
    <m/>
    <m/>
  </r>
  <r>
    <n v="339"/>
    <n v="4"/>
    <n v="10"/>
    <s v="28.08.2025."/>
    <s v="Poljana d.o.o."/>
    <s v="Vreće za smeće - jezero pjeskara "/>
    <n v="5.2"/>
    <n v="0.25"/>
    <n v="6.5"/>
    <x v="0"/>
    <m/>
    <m/>
    <m/>
    <m/>
  </r>
  <r>
    <n v="340"/>
    <n v="4"/>
    <n v="10"/>
    <s v="28.08.2025."/>
    <s v="Lipkom d.o.o."/>
    <s v="Postavljanje zastavica na stupve javne rasvjete"/>
    <n v="50"/>
    <n v="0.25"/>
    <n v="62.5"/>
    <x v="2"/>
    <m/>
    <m/>
    <m/>
    <m/>
  </r>
  <r>
    <n v="341"/>
    <n v="4"/>
    <n v="10"/>
    <s v="28.08.2025."/>
    <s v="Lipkom d.o.o."/>
    <s v="Rad NKV radnika sat čišćenje mkc"/>
    <n v="30"/>
    <n v="0.25"/>
    <n v="37.5"/>
    <x v="2"/>
    <m/>
    <m/>
    <m/>
    <m/>
  </r>
  <r>
    <n v="342"/>
    <n v="4"/>
    <n v="10"/>
    <s v="28.08.2025."/>
    <s v="Lipkom d.o.o."/>
    <s v="Rad NKV radnika čišćenje gradske 11.08.25-22.08.25."/>
    <n v="360"/>
    <n v="0.25"/>
    <n v="450"/>
    <x v="2"/>
    <m/>
    <m/>
    <m/>
    <m/>
  </r>
  <r>
    <n v="343"/>
    <n v="4"/>
    <n v="9"/>
    <d v="2025-09-30T00:00:00"/>
    <s v="LOOP d.o.o."/>
    <s v="Glazbeni rekviziti u okviru projekta Razvoj i kreativnost u DV Kockica Lipik"/>
    <n v="3000.75"/>
    <n v="0.25"/>
    <n v="3750.94"/>
    <x v="0"/>
    <m/>
    <s v="u pripremi"/>
    <m/>
    <m/>
  </r>
  <r>
    <n v="344"/>
    <n v="4"/>
    <n v="5"/>
    <s v="01.10.2025."/>
    <s v="Hongoldonija d.o.o."/>
    <s v="Servis kosilice i zamjena hidro motora -park Lipik"/>
    <n v="1888.8"/>
    <n v="0.25"/>
    <n v="2361"/>
    <x v="1"/>
    <m/>
    <m/>
    <m/>
    <m/>
  </r>
  <r>
    <n v="345"/>
    <n v="4"/>
    <n v="5"/>
    <s v="01.10.2025."/>
    <s v="Metalko d.o.o."/>
    <s v="NK Lipik-popravak klupa za sjedenje"/>
    <n v="26.6"/>
    <n v="0.25"/>
    <n v="33.25"/>
    <x v="0"/>
    <m/>
    <m/>
    <m/>
    <m/>
  </r>
  <r>
    <n v="346"/>
    <n v="4"/>
    <n v="5"/>
    <s v="01.10.2025."/>
    <s v="Metalko d.o.o."/>
    <s v="M.O.Poljana-materijal  za košnju "/>
    <n v="67.260000000000005"/>
    <n v="0.25"/>
    <n v="84.08"/>
    <x v="0"/>
    <m/>
    <m/>
    <m/>
    <m/>
  </r>
  <r>
    <n v="347"/>
    <n v="3"/>
    <n v="2"/>
    <s v="06.10.2025."/>
    <s v="Cvijećarna Helena"/>
    <s v="aranžman svečana sjednica"/>
    <n v="80"/>
    <n v="0.25"/>
    <n v="100"/>
    <x v="0"/>
    <m/>
    <m/>
    <m/>
    <m/>
  </r>
  <r>
    <n v="348"/>
    <n v="3"/>
    <n v="2"/>
    <s v="06.10.2025."/>
    <s v="Cvijećarna Dalas"/>
    <s v="vijenac D.Čaglić"/>
    <n v="40"/>
    <n v="0.25"/>
    <n v="50"/>
    <x v="0"/>
    <m/>
    <m/>
    <m/>
    <m/>
  </r>
  <r>
    <n v="349"/>
    <n v="3"/>
    <n v="2"/>
    <s v="06.10.2025."/>
    <s v="Studio Oli"/>
    <s v="plakati - Lado"/>
    <n v="50"/>
    <n v="0.25"/>
    <n v="62.5"/>
    <x v="0"/>
    <m/>
    <m/>
    <m/>
    <m/>
  </r>
  <r>
    <n v="350"/>
    <n v="4"/>
    <n v="10"/>
    <d v="2025-10-07T00:00:00"/>
    <s v="Metalko d.o.o."/>
    <s v="lokot za Ribnjake"/>
    <n v="27.07"/>
    <n v="0.25"/>
    <n v="33.840000000000003"/>
    <x v="0"/>
    <m/>
    <m/>
    <m/>
    <m/>
  </r>
  <r>
    <n v="351"/>
    <n v="3"/>
    <n v="2"/>
    <s v="07.10.2025."/>
    <s v="Affectum , vl. Blaž Časar"/>
    <s v="Odnosi sa  javnostima - nagrada Grada Lipika superslalom"/>
    <n v="300"/>
    <n v="0"/>
    <n v="300"/>
    <x v="1"/>
    <m/>
    <m/>
    <m/>
    <m/>
  </r>
  <r>
    <n v="352"/>
    <n v="4"/>
    <n v="5"/>
    <s v="07.10.2025."/>
    <s v="Supstrat Brill TYP-4sofp 70l"/>
    <s v="Supstrat zemlja za cvijeće 10 vreča"/>
    <n v="87.2"/>
    <n v="0.25"/>
    <n v="109"/>
    <x v="0"/>
    <m/>
    <m/>
    <m/>
    <m/>
  </r>
  <r>
    <n v="354"/>
    <n v="3"/>
    <n v="2"/>
    <s v="09.10.2025."/>
    <s v="Cvijećarna Helena"/>
    <s v="Vijenci - VSNM"/>
    <n v="80"/>
    <n v="0.25"/>
    <n v="100"/>
    <x v="0"/>
    <m/>
    <m/>
    <m/>
    <m/>
  </r>
  <r>
    <n v="355"/>
    <n v="3"/>
    <n v="2"/>
    <s v="09.10.2025."/>
    <s v="Cvijećarna Helena"/>
    <s v="Vijenac - civili"/>
    <n v="40"/>
    <n v="0.25"/>
    <m/>
    <x v="0"/>
    <m/>
    <m/>
    <m/>
    <m/>
  </r>
  <r>
    <n v="357"/>
    <n v="3"/>
    <m/>
    <s v="10.10.2025."/>
    <s v="Živa voda d.o.o."/>
    <s v="voda 8 kom"/>
    <n v="52.93"/>
    <n v="0.25"/>
    <n v="66.16"/>
    <x v="0"/>
    <m/>
    <m/>
    <m/>
    <m/>
  </r>
  <r>
    <n v="358"/>
    <n v="3"/>
    <n v="2"/>
    <s v="10.10.2025."/>
    <s v="Toplice Lipik"/>
    <s v="Svečani ručak Lado, 20.10.2025."/>
    <n v="708"/>
    <n v="0.13"/>
    <n v="800.04"/>
    <x v="1"/>
    <m/>
    <m/>
    <m/>
    <m/>
  </r>
  <r>
    <n v="359"/>
    <n v="3"/>
    <n v="2"/>
    <s v="10.10.2025."/>
    <s v="La Vell"/>
    <s v="Pranje, sušenje, peglanje stoljnjaka - dan grada"/>
    <n v="54"/>
    <n v="0"/>
    <n v="54"/>
    <x v="1"/>
    <m/>
    <m/>
    <m/>
    <m/>
  </r>
  <r>
    <n v="360"/>
    <n v="4"/>
    <n v="5"/>
    <s v="10.10.2025."/>
    <s v="Ceste Bjelovar d.d."/>
    <s v="Isporuka asfaltne mješavine -sanacija udarnih rupa u asfaltu"/>
    <n v="1255.56"/>
    <n v="0.25"/>
    <n v="1569.45"/>
    <x v="2"/>
    <m/>
    <m/>
    <m/>
    <m/>
  </r>
  <r>
    <n v="361"/>
    <n v="4"/>
    <n v="5"/>
    <s v="10.10.2025."/>
    <s v="Lipkom d.o.o."/>
    <s v="Rad NKV radnika MKC -čišćenje"/>
    <n v="1030"/>
    <n v="0.25"/>
    <n v="1287.5"/>
    <x v="2"/>
    <m/>
    <m/>
    <m/>
    <m/>
  </r>
  <r>
    <n v="362"/>
    <n v="4"/>
    <n v="5"/>
    <s v="10.10.2025."/>
    <s v="Lipkom d.o.o."/>
    <s v="Usluga popravka jarbola za zastave"/>
    <n v="243.7"/>
    <n v="0.25"/>
    <n v="304.63"/>
    <x v="1"/>
    <m/>
    <m/>
    <m/>
    <m/>
  </r>
  <r>
    <n v="363"/>
    <n v="4"/>
    <n v="5"/>
    <s v="10.10.2025."/>
    <s v="Termo-metal d.o.o."/>
    <s v="Materijal za popravak WC-kotlića prizemlje"/>
    <n v="24.35"/>
    <n v="0.25"/>
    <n v="30.44"/>
    <x v="0"/>
    <m/>
    <m/>
    <m/>
    <m/>
  </r>
  <r>
    <n v="364"/>
    <n v="4"/>
    <n v="5"/>
    <s v="13.10.2025."/>
    <s v="MD projekti j.d.o.o."/>
    <s v="Usluga stručnog nadzora društveni dom Filipovac"/>
    <n v="1400"/>
    <n v="0.25"/>
    <n v="1750"/>
    <x v="1"/>
    <m/>
    <m/>
    <m/>
    <m/>
  </r>
  <r>
    <n v="365"/>
    <n v="3"/>
    <n v="2"/>
    <s v="13.10.2025."/>
    <s v="Gema usluge d.o.o."/>
    <s v="servis bojlera tržnica"/>
    <n v="0"/>
    <m/>
    <n v="0"/>
    <x v="1"/>
    <m/>
    <m/>
    <m/>
    <m/>
  </r>
  <r>
    <n v="366"/>
    <m/>
    <m/>
    <s v="13.10.2025."/>
    <s v="Suveniri Kosanović"/>
    <s v="trajna ploča i naljepnice - Dj. Igralište Brekinska"/>
    <n v="50"/>
    <n v="0"/>
    <n v="50"/>
    <x v="0"/>
    <m/>
    <m/>
    <m/>
    <m/>
  </r>
  <r>
    <n v="367"/>
    <m/>
    <m/>
    <s v="13.10.2025."/>
    <s v="Lipička razvojna i turistička agencija LIRA doo"/>
    <s v="promo članak - Dj.igralište Brekinska"/>
    <n v="100"/>
    <n v="0.25"/>
    <n v="125"/>
    <x v="1"/>
    <m/>
    <m/>
    <m/>
    <m/>
  </r>
  <r>
    <n v="368"/>
    <n v="4"/>
    <n v="5"/>
    <s v="15.10.2025."/>
    <s v="Lipkom d.o.o."/>
    <s v="Radovi na pripremi i održavanju manifestacije povodom dana G.L.-dječji dan"/>
    <n v="370"/>
    <n v="0.25"/>
    <n v="462.5"/>
    <x v="2"/>
    <m/>
    <m/>
    <m/>
    <m/>
  </r>
  <r>
    <n v="369"/>
    <n v="1"/>
    <n v="1"/>
    <s v="16.10.2025."/>
    <s v="Cvijećarna Helena "/>
    <s v="Vijenac Tigrovi "/>
    <n v="40"/>
    <n v="0.25"/>
    <n v="50"/>
    <x v="0"/>
    <m/>
    <m/>
    <m/>
    <m/>
  </r>
  <r>
    <n v="370"/>
    <n v="1"/>
    <n v="1"/>
    <s v="17.10.2025."/>
    <s v="Juriflor "/>
    <s v="Dan grada maćuhica podigla Jasna Molnar Kukić"/>
    <n v="81.8"/>
    <n v="0"/>
    <n v="81.8"/>
    <x v="0"/>
    <m/>
    <m/>
    <m/>
    <m/>
  </r>
  <r>
    <n v="371"/>
    <n v="1"/>
    <n v="1"/>
    <s v="17.10.2025."/>
    <s v="Nastavni zavod za javno zdravstvo "/>
    <s v="Mamografsko snimanje 40 zena Lipik 21.23.10.2025."/>
    <n v="999.41"/>
    <m/>
    <n v="999.41"/>
    <x v="1"/>
    <m/>
    <m/>
    <m/>
    <m/>
  </r>
  <r>
    <n v="372"/>
    <n v="4"/>
    <n v="5"/>
    <s v="17.10.2025."/>
    <s v="Lipkom d.o.o."/>
    <s v="Manifestacija Autoslalom u PIL-u."/>
    <n v="1387.5"/>
    <n v="0.25"/>
    <n v="1734.38"/>
    <x v="2"/>
    <m/>
    <m/>
    <m/>
    <m/>
  </r>
  <r>
    <n v="373"/>
    <n v="1"/>
    <n v="1"/>
    <s v="22.10.2025."/>
    <s v="KTC "/>
    <s v="Sretstva za čišćenje Gradske uprave "/>
    <n v="0"/>
    <m/>
    <n v="0"/>
    <x v="0"/>
    <m/>
    <m/>
    <m/>
    <m/>
  </r>
  <r>
    <n v="374"/>
    <n v="1"/>
    <n v="1"/>
    <s v="23.10.2025."/>
    <s v="ELECTROM vl.Tomislav Komljenović"/>
    <s v="Šank PIL "/>
    <n v="90"/>
    <n v="0.25"/>
    <n v="112.5"/>
    <x v="2"/>
    <m/>
    <m/>
    <m/>
    <m/>
  </r>
  <r>
    <n v="375"/>
    <n v="1"/>
    <n v="1"/>
    <s v="24.10.2025."/>
    <s v="Cvjećarna Helena "/>
    <s v="76. bataljun "/>
    <n v="80"/>
    <n v="0.25"/>
    <n v="100"/>
    <x v="0"/>
    <m/>
    <m/>
    <m/>
    <m/>
  </r>
  <r>
    <n v="376"/>
    <m/>
    <m/>
    <s v="28.10.2025."/>
    <s v="Suveniri Kosanović"/>
    <s v="Trajna ploča i naljepnice - Razvoj i kreativnost u DV Kockica"/>
    <n v="65"/>
    <n v="0"/>
    <n v="65"/>
    <x v="0"/>
    <m/>
    <m/>
    <m/>
    <m/>
  </r>
  <r>
    <n v="377"/>
    <n v="3"/>
    <m/>
    <s v="28.10.2025."/>
    <s v="Živa voda d.o.o."/>
    <s v="voda 10 kom"/>
    <n v="66.16"/>
    <n v="0.25"/>
    <n v="82.7"/>
    <x v="0"/>
    <m/>
    <m/>
    <m/>
    <m/>
  </r>
  <r>
    <n v="378"/>
    <m/>
    <m/>
    <s v="29.10.2025."/>
    <s v="Lipička razvojna i turistička agencija LIRA doo"/>
    <s v="promo članak - Razvoj i kreativnost u DV Kockica"/>
    <n v="100"/>
    <n v="0.25"/>
    <n v="125"/>
    <x v="1"/>
    <m/>
    <m/>
    <m/>
    <m/>
  </r>
  <r>
    <n v="379"/>
    <n v="4"/>
    <n v="1"/>
    <s v="03.11.2025."/>
    <s v="Libusoft cicom d.o.o."/>
    <s v="cloud licenca + usluge"/>
    <n v="1600"/>
    <n v="0.25"/>
    <n v="2000"/>
    <x v="0"/>
    <m/>
    <m/>
    <m/>
    <m/>
  </r>
  <r>
    <n v="380"/>
    <n v="4"/>
    <n v="10"/>
    <s v="03.11.2025."/>
    <s v="Lipkom d.o.o."/>
    <s v="Popravak jarbola "/>
    <n v="243.7"/>
    <n v="0.25"/>
    <n v="304.63"/>
    <x v="1"/>
    <m/>
    <m/>
    <m/>
    <m/>
  </r>
  <r>
    <n v="381"/>
    <n v="4"/>
    <n v="6"/>
    <s v="03.11.2025."/>
    <s v="TLN INSTALACIJE d.o.o."/>
    <s v="Termostat sušilica SC"/>
    <n v="135.63999999999999"/>
    <n v="0.25"/>
    <n v="169.55"/>
    <x v="0"/>
    <m/>
    <m/>
    <m/>
    <m/>
  </r>
  <r>
    <n v="382"/>
    <n v="1"/>
    <n v="1"/>
    <s v="7.11.2025."/>
    <s v="INFOS MEDIJA "/>
    <s v="Banner 3 dana, Vukovar "/>
    <n v="230"/>
    <n v="0"/>
    <n v="230"/>
    <x v="0"/>
    <m/>
    <m/>
    <m/>
    <m/>
  </r>
  <r>
    <n v="383"/>
    <n v="4"/>
    <n v="5"/>
    <s v="11.11.2025."/>
    <s v="Lipkom d.o.o."/>
    <s v="Rad bagera na sportskom centru Lipik"/>
    <n v="100"/>
    <n v="0.25"/>
    <n v="125"/>
    <x v="2"/>
    <m/>
    <m/>
    <m/>
    <m/>
  </r>
  <r>
    <n v="384"/>
    <n v="4"/>
    <n v="5"/>
    <s v="11.11.2025."/>
    <s v="Lipkom d.o.o."/>
    <s v="Rad NKV radnika na čišćenju gradske uprave-čistačica"/>
    <n v="720"/>
    <n v="0.25"/>
    <n v="900"/>
    <x v="2"/>
    <m/>
    <m/>
    <m/>
    <m/>
  </r>
  <r>
    <n v="385"/>
    <n v="4"/>
    <n v="5"/>
    <s v="31.10.2025."/>
    <s v="Termo-metal d.o.o."/>
    <s v="Materijal za fontanu i slavinu za pitku vodu Park"/>
    <n v="43.24"/>
    <n v="0.25"/>
    <n v="54.05"/>
    <x v="0"/>
    <m/>
    <m/>
    <m/>
    <m/>
  </r>
  <r>
    <n v="386"/>
    <n v="4"/>
    <n v="9"/>
    <d v="2025-11-13T00:00:00"/>
    <s v="Canofax"/>
    <s v="Fotokopirni papir"/>
    <n v="215"/>
    <n v="0.25"/>
    <n v="268.75"/>
    <x v="0"/>
    <m/>
    <m/>
    <m/>
    <m/>
  </r>
  <r>
    <n v="387"/>
    <n v="1"/>
    <n v="1"/>
    <s v="14.11.2025."/>
    <s v="Filir"/>
    <s v="Pokloni sv. Nikola "/>
    <n v="2073.5"/>
    <n v="0"/>
    <n v="2073.5"/>
    <x v="0"/>
    <m/>
    <m/>
    <m/>
    <m/>
  </r>
  <r>
    <n v="389"/>
    <n v="3"/>
    <m/>
    <s v="19.11.2025."/>
    <s v="Živa voda d.o.o."/>
    <s v="voda 8 kom"/>
    <n v="52.93"/>
    <n v="0.25"/>
    <n v="66.16"/>
    <x v="0"/>
    <m/>
    <m/>
    <m/>
    <m/>
  </r>
  <r>
    <n v="390"/>
    <n v="4"/>
    <n v="5"/>
    <s v="19.11.2025."/>
    <s v="Gamauf d.o.o."/>
    <s v="Pelet za NK Lipik"/>
    <n v="280.8"/>
    <n v="0.05"/>
    <n v="294.83999999999997"/>
    <x v="0"/>
    <m/>
    <m/>
    <m/>
    <m/>
  </r>
  <r>
    <n v="391"/>
    <n v="4"/>
    <n v="1"/>
    <s v="20.11.2025."/>
    <s v="Edo Tomić mag.ing.aedif."/>
    <s v="Procjembeni elaborat k.č.br. 1207/3, k.o.Lipik"/>
    <n v="333.25"/>
    <m/>
    <n v="333.25"/>
    <x v="1"/>
    <m/>
    <m/>
    <m/>
    <m/>
  </r>
  <r>
    <n v="393"/>
    <m/>
    <m/>
    <s v="21.11.2025."/>
    <s v="Restarting d.o.o."/>
    <s v="Edukacija kibernetička sigurnost"/>
    <n v="400"/>
    <n v="0.25"/>
    <n v="500"/>
    <x v="1"/>
    <m/>
    <m/>
    <m/>
    <m/>
  </r>
  <r>
    <n v="394"/>
    <n v="3"/>
    <n v="2"/>
    <s v="21.11.2025."/>
    <s v="HRT Šarić d.o.o."/>
    <s v="Ormar za nadzemni hidrant (sportski centar)"/>
    <n v="229.02"/>
    <n v="0.25"/>
    <n v="286.27999999999997"/>
    <x v="0"/>
    <m/>
    <m/>
    <m/>
    <m/>
  </r>
  <r>
    <n v="395"/>
    <m/>
    <m/>
    <s v="21.11.2025."/>
    <s v="Suveniri Kosanović"/>
    <s v="Trajna ploča - Uređenje javnih površina Grada Lipika i Općine Kiseljak"/>
    <n v="25"/>
    <n v="0.25"/>
    <n v="31.25"/>
    <x v="0"/>
    <m/>
    <m/>
    <m/>
    <m/>
  </r>
  <r>
    <n v="396"/>
    <n v="1"/>
    <n v="1"/>
    <s v="24.11.2025."/>
    <s v="Cvjećarna Helena "/>
    <s v="Korita "/>
    <n v="32"/>
    <n v="0.25"/>
    <n v="40"/>
    <x v="0"/>
    <m/>
    <m/>
    <m/>
    <m/>
  </r>
  <r>
    <n v="397"/>
    <n v="4"/>
    <n v="5"/>
    <s v="24.11.2025."/>
    <s v="Agronom "/>
    <s v="Supstart Brill 70 lit za cvijeće"/>
    <n v="87.2"/>
    <n v="0.25"/>
    <n v="109"/>
    <x v="0"/>
    <m/>
    <m/>
    <m/>
    <m/>
  </r>
  <r>
    <n v="399"/>
    <n v="4"/>
    <n v="5"/>
    <s v="27.11.2025."/>
    <s v="MD projekti j.d.o.o."/>
    <s v="Stručni nadzor krajobraznog uređenja -nastavk"/>
    <n v="160"/>
    <n v="0.25"/>
    <n v="200"/>
    <x v="1"/>
    <m/>
    <m/>
    <m/>
    <m/>
  </r>
  <r>
    <n v="400"/>
    <n v="1"/>
    <n v="1"/>
    <d v="2025-11-28T00:00:00"/>
    <s v="Cvjećarna Helena "/>
    <s v="Papuk"/>
    <n v="32"/>
    <n v="0.25"/>
    <n v="40"/>
    <x v="0"/>
    <m/>
    <m/>
    <m/>
    <m/>
  </r>
  <r>
    <n v="401"/>
    <n v="1"/>
    <n v="1"/>
    <s v="28.11.2025."/>
    <s v="Cvjećarna Helena "/>
    <s v="Dan branitelja "/>
    <n v="124"/>
    <n v="0.25"/>
    <n v="155"/>
    <x v="0"/>
    <m/>
    <m/>
    <m/>
    <m/>
  </r>
  <r>
    <n v="402"/>
    <m/>
    <m/>
    <s v="01.12.2025."/>
    <s v="Lipkom d.o.o."/>
    <s v="Čišćenje i bojanje zidova- stan Ribnjaci br.7"/>
    <n v="1440"/>
    <n v="0.25"/>
    <n v="1800"/>
    <x v="2"/>
    <m/>
    <m/>
    <m/>
    <m/>
  </r>
  <r>
    <n v="403"/>
    <m/>
    <m/>
    <s v="02.12.2025."/>
    <s v="Metalko d.o.o."/>
    <s v="Materijal za manifestaciju Miris Božića"/>
    <n v="10.44"/>
    <n v="0.25"/>
    <n v="13.05"/>
    <x v="0"/>
    <m/>
    <m/>
    <m/>
    <m/>
  </r>
  <r>
    <n v="404"/>
    <m/>
    <m/>
    <s v="02.12.2025."/>
    <s v="HortiGea d.o.o."/>
    <s v="Cvijeće, sukladno ponudi PON-25-01-00041"/>
    <n v="3012.8"/>
    <n v="0.05"/>
    <n v="3163.44"/>
    <x v="0"/>
    <m/>
    <m/>
    <m/>
    <m/>
  </r>
  <r>
    <n v="405"/>
    <m/>
    <m/>
    <s v="03.12.2025."/>
    <s v="HortiGea d.o.o."/>
    <s v="Maćuhice, sukladno ponudi PON-25-01-00057"/>
    <n v="1920"/>
    <n v="0.05"/>
    <n v="2016"/>
    <x v="0"/>
    <m/>
    <m/>
    <m/>
    <m/>
  </r>
  <r>
    <n v="406"/>
    <n v="1"/>
    <n v="1"/>
    <d v="2025-12-08T00:00:00"/>
    <s v="KTC "/>
    <s v="Materijal za higijenu "/>
    <n v="0"/>
    <m/>
    <n v="0"/>
    <x v="0"/>
    <m/>
    <m/>
    <m/>
    <m/>
  </r>
  <r>
    <n v="407"/>
    <n v="1"/>
    <n v="1"/>
    <d v="2025-12-09T00:00:00"/>
    <s v="Neon reklam "/>
    <s v="Pečati "/>
    <n v="424.72"/>
    <n v="0.25"/>
    <n v="530.9"/>
    <x v="0"/>
    <m/>
    <m/>
    <m/>
    <m/>
  </r>
  <r>
    <n v="408"/>
    <n v="1"/>
    <n v="1"/>
    <d v="2025-12-09T00:00:00"/>
    <s v="Uslužni obrt Šareni svijet"/>
    <s v="Dječji doček NG"/>
    <n v="1000"/>
    <n v="0"/>
    <n v="1000"/>
    <x v="1"/>
    <m/>
    <m/>
    <m/>
    <m/>
  </r>
  <r>
    <n v="409"/>
    <n v="1"/>
    <n v="1"/>
    <d v="2025-12-09T00:00:00"/>
    <s v="Soboslikarski obrt Colore"/>
    <s v="Najma napuhanaca "/>
    <n v="280"/>
    <n v="0"/>
    <n v="280"/>
    <x v="1"/>
    <m/>
    <m/>
    <m/>
    <m/>
  </r>
  <r>
    <n v="410"/>
    <m/>
    <m/>
    <d v="2025-12-09T00:00:00"/>
    <s v="Libusoft cicom d.o.o."/>
    <s v="Aktivacija modula i podešavanje nadogradnji: eRačun"/>
    <n v="528"/>
    <n v="0.25"/>
    <n v="660"/>
    <x v="1"/>
    <m/>
    <m/>
    <m/>
    <m/>
  </r>
  <r>
    <n v="411"/>
    <n v="4"/>
    <m/>
    <s v="17.12.2025."/>
    <s v="Elena Moćan inž.grad."/>
    <s v="Izrada procjene tržišne vrijednosti nekretnine k.č.br.1531/11 i k.č.br. 570 k.o. Lipik"/>
    <n v="400"/>
    <m/>
    <n v="400"/>
    <x v="1"/>
    <m/>
    <m/>
    <m/>
    <m/>
  </r>
  <r>
    <n v="412"/>
    <n v="4"/>
    <n v="10"/>
    <s v="01.11.2025."/>
    <s v="Lipkom d.o.o."/>
    <s v="Dom Gaj- održavanje"/>
    <n v="175"/>
    <n v="0.25"/>
    <n v="140"/>
    <x v="2"/>
    <m/>
    <m/>
    <m/>
    <m/>
  </r>
  <r>
    <n v="413"/>
    <n v="4"/>
    <n v="5"/>
    <s v="17.12.2025."/>
    <s v="Lipkom d.o.o."/>
    <s v="Rad NKV radnika na čišćenju MKC-a"/>
    <n v="60"/>
    <n v="0.25"/>
    <n v="75"/>
    <x v="2"/>
    <m/>
    <m/>
    <m/>
    <m/>
  </r>
  <r>
    <n v="414"/>
    <n v="4"/>
    <n v="5"/>
    <d v="2025-12-17T00:00:00"/>
    <s v="Lipkom d.o.o."/>
    <s v="Rad NKV radnika na čišćenju gradske uprave-čistačica"/>
    <n v="800"/>
    <n v="0.25"/>
    <n v="1000"/>
    <x v="2"/>
    <m/>
    <m/>
    <m/>
    <m/>
  </r>
  <r>
    <n v="415"/>
    <n v="4"/>
    <n v="5"/>
    <s v="17.12.2025."/>
    <s v="Lipkom d.o.o."/>
    <s v="Rad NKV radnika na čišćenju društvenog doma Gaj"/>
    <n v="140"/>
    <n v="0.25"/>
    <n v="175"/>
    <x v="2"/>
    <m/>
    <m/>
    <m/>
    <m/>
  </r>
  <r>
    <n v="416"/>
    <n v="3"/>
    <m/>
    <s v="17.12.2025."/>
    <s v="Živa voda d.o.o."/>
    <s v="voda 10 kom"/>
    <n v="66.16"/>
    <n v="0.25"/>
    <n v="82.7"/>
    <x v="0"/>
    <m/>
    <m/>
    <m/>
    <m/>
  </r>
  <r>
    <n v="417"/>
    <m/>
    <m/>
    <s v="17.12.2025."/>
    <s v="Electro S,obrt za trgovinu"/>
    <s v="Materijal za Miris Božića -instalacije"/>
    <n v="76.8"/>
    <n v="0.25"/>
    <n v="96"/>
    <x v="0"/>
    <m/>
    <m/>
    <m/>
    <m/>
  </r>
  <r>
    <n v="418"/>
    <m/>
    <m/>
    <s v="17.12.2025."/>
    <s v="Poljana d.o.o. Požega"/>
    <s v="Materijal za Miris Božića -tajmer"/>
    <n v="21.04"/>
    <n v="0.25"/>
    <n v="26.3"/>
    <x v="0"/>
    <m/>
    <m/>
    <m/>
    <m/>
  </r>
  <r>
    <n v="419"/>
    <n v="4"/>
    <n v="9"/>
    <d v="2025-10-20T00:00:00"/>
    <s v="TEHIT d.o.o. (printink.hr)"/>
    <s v="registratori"/>
    <n v="61.02"/>
    <n v="0.25"/>
    <n v="76.28"/>
    <x v="0"/>
    <s v="web"/>
    <m/>
    <m/>
    <m/>
  </r>
  <r>
    <n v="420"/>
    <n v="4"/>
    <n v="5"/>
    <s v="18.12.2025."/>
    <s v="SB INVEST d.o.o."/>
    <s v="Stručni nadzor radovi na objektu -Spomen park dom.rata"/>
    <n v="1600"/>
    <n v="0.25"/>
    <n v="2000"/>
    <x v="1"/>
    <m/>
    <m/>
    <m/>
    <m/>
  </r>
  <r>
    <n v="421"/>
    <n v="1"/>
    <n v="1"/>
    <s v="18.12.2025."/>
    <s v="Toplice Lipik"/>
    <s v="Domjenak Gradsko vijeće "/>
    <n v="260.70999999999998"/>
    <n v="0.13"/>
    <n v="294.60000000000002"/>
    <x v="1"/>
    <m/>
    <m/>
    <m/>
    <m/>
  </r>
  <r>
    <n v="422"/>
    <n v="1"/>
    <n v="1"/>
    <s v="19.12.2025."/>
    <s v="Požeško hr"/>
    <s v="Čestitka"/>
    <n v="250"/>
    <n v="0"/>
    <n v="250"/>
    <x v="1"/>
    <m/>
    <m/>
    <m/>
    <m/>
  </r>
  <r>
    <n v="423"/>
    <n v="1"/>
    <n v="1"/>
    <s v="19.12.2025."/>
    <s v="Kronika"/>
    <s v="Čestitka"/>
    <n v="98"/>
    <n v="0.25"/>
    <n v="122.5"/>
    <x v="1"/>
    <m/>
    <m/>
    <m/>
    <m/>
  </r>
  <r>
    <n v="424"/>
    <n v="1"/>
    <n v="1"/>
    <s v="19.12.2025."/>
    <s v="Slavonija in"/>
    <s v="Čestitka"/>
    <n v="200"/>
    <n v="0.25"/>
    <n v="250"/>
    <x v="1"/>
    <m/>
    <m/>
    <m/>
    <m/>
  </r>
  <r>
    <n v="425"/>
    <n v="4"/>
    <n v="5"/>
    <s v="19.12.2025."/>
    <s v="Termo metal d.o.o."/>
    <s v="Materijal vodokotlić i daska za objekt Multikulturalni centar Lipik"/>
    <n v="142.21"/>
    <n v="0.25"/>
    <n v="177.76"/>
    <x v="0"/>
    <m/>
    <m/>
    <m/>
    <m/>
  </r>
  <r>
    <n v="426"/>
    <m/>
    <m/>
    <d v="2025-12-30T00:00:00"/>
    <s v="Gamauf d.o.o."/>
    <s v="Pelet za NK Lipik"/>
    <n v="280.8"/>
    <n v="0.05"/>
    <n v="294.83999999999997"/>
    <x v="0"/>
    <m/>
    <m/>
    <m/>
    <m/>
  </r>
  <r>
    <n v="427"/>
    <n v="4"/>
    <n v="5"/>
    <s v="30.12.2025."/>
    <s v="Metalko d.o.o."/>
    <s v="Materijal za djećje igralište park Lipik"/>
    <n v="2.83"/>
    <n v="0.25"/>
    <n v="3.54"/>
    <x v="0"/>
    <m/>
    <m/>
    <m/>
    <m/>
  </r>
  <r>
    <n v="428"/>
    <n v="4"/>
    <n v="5"/>
    <s v="30.12.2025."/>
    <s v="Autoprijevoznik Vlado Amić"/>
    <s v="Uređenje deponije Jagma"/>
    <n v="1210"/>
    <n v="0.25"/>
    <n v="1512.5"/>
    <x v="2"/>
    <m/>
    <m/>
    <m/>
    <m/>
  </r>
  <r>
    <n v="429"/>
    <n v="4"/>
    <n v="5"/>
    <s v="30.12.2025."/>
    <s v="Autoprijevoznik Vlado Amić"/>
    <s v="Odvoz k"/>
    <n v="220"/>
    <n v="0.25"/>
    <n v="275"/>
    <x v="1"/>
    <m/>
    <m/>
    <m/>
    <m/>
  </r>
  <r>
    <n v="430"/>
    <n v="4"/>
    <n v="5"/>
    <s v="31.12.2025."/>
    <s v="Lipkom d.o.o."/>
    <s v="Rad NKV radnika održavanje i čišćenje zgrade gradske uprave"/>
    <n v="640"/>
    <n v="0.25"/>
    <n v="800"/>
    <x v="2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907CE41-1262-4641-A7EF-691E6AF58E7D}" name="Zaokretna tablica1" cacheId="0" applyNumberFormats="0" applyBorderFormats="0" applyFontFormats="0" applyPatternFormats="0" applyAlignmentFormats="0" applyWidthHeightFormats="1" dataCaption="Vrijednosti" updatedVersion="8" minRefreshableVersion="3" useAutoFormatting="1" itemPrintTitles="1" createdVersion="8" indent="0" outline="1" outlineData="1" multipleFieldFilters="0">
  <location ref="A2:C7" firstHeaderRow="0" firstDataRow="1" firstDataCol="1"/>
  <pivotFields count="14"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axis="axisRow" showAll="0">
      <items count="5">
        <item n="Robe" x="0"/>
        <item n="Usluge" x="1"/>
        <item n="Radovi" x="2"/>
        <item x="3"/>
        <item t="default"/>
      </items>
    </pivotField>
    <pivotField showAll="0"/>
    <pivotField showAll="0"/>
    <pivotField showAll="0"/>
    <pivotField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Zbroj od Iznos ukupno (bez PDV-a)_x000a_EUR:" fld="6" baseField="0" baseItem="0"/>
    <dataField name="Zbroj od Iznos ukupno (s PDV-om):" fld="8" baseField="0" baseItem="0"/>
  </dataFields>
  <formats count="3">
    <format dxfId="48">
      <pivotArea outline="0" collapsedLevelsAreSubtotals="1" fieldPosition="0"/>
    </format>
    <format dxfId="47">
      <pivotArea collapsedLevelsAreSubtotals="1" fieldPosition="0">
        <references count="1">
          <reference field="9" count="0"/>
        </references>
      </pivotArea>
    </format>
    <format dxfId="46">
      <pivotArea dataOnly="0" labelOnly="1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ED8CFD-E1F9-4689-B080-AB657299BECA}" name="Zaokretna tablica3" cacheId="1" applyNumberFormats="0" applyBorderFormats="0" applyFontFormats="0" applyPatternFormats="0" applyAlignmentFormats="0" applyWidthHeightFormats="1" dataCaption="Vrijednosti" updatedVersion="8" minRefreshableVersion="3" useAutoFormatting="1" itemPrintTitles="1" createdVersion="8" indent="0" outline="1" outlineData="1" multipleFieldFilters="0">
  <location ref="A3:C7" firstHeaderRow="0" firstDataRow="1" firstDataCol="1"/>
  <pivotFields count="14">
    <pivotField showAll="0"/>
    <pivotField showAll="0"/>
    <pivotField showAll="0"/>
    <pivotField showAll="0"/>
    <pivotField showAll="0"/>
    <pivotField showAll="0"/>
    <pivotField dataField="1" numFmtId="4" showAll="0"/>
    <pivotField showAll="0"/>
    <pivotField dataField="1" showAll="0"/>
    <pivotField axis="axisRow" showAll="0">
      <items count="4">
        <item n="robe" x="0"/>
        <item n="usluge" x="1"/>
        <item n="radovi" x="2"/>
        <item t="default"/>
      </items>
    </pivotField>
    <pivotField showAll="0"/>
    <pivotField showAll="0"/>
    <pivotField showAll="0"/>
    <pivotField showAll="0"/>
  </pivotFields>
  <rowFields count="1">
    <field x="9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Zbroj od Iznos ukupno (bez PDV-a)_x000a_EUR:" fld="6" baseField="0" baseItem="0" numFmtId="4"/>
    <dataField name="Zbroj od Iznos ukupno (s PDV-om):" fld="8" baseField="0" baseItem="0"/>
  </dataFields>
  <formats count="13">
    <format dxfId="16">
      <pivotArea outline="0" collapsedLevelsAreSubtotals="1" fieldPosition="0"/>
    </format>
    <format dxfId="15">
      <pivotArea field="9" type="button" dataOnly="0" labelOnly="1" outline="0" axis="axisRow" fieldPosition="0"/>
    </format>
    <format dxfId="1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">
      <pivotArea field="9" type="button" dataOnly="0" labelOnly="1" outline="0" axis="axisRow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">
      <pivotArea field="9" type="button" dataOnly="0" labelOnly="1" outline="0" axis="axisRow" fieldPosition="0"/>
    </format>
    <format dxfId="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">
      <pivotArea type="all" dataOnly="0" outline="0" fieldPosition="0"/>
    </format>
    <format dxfId="6">
      <pivotArea outline="0" collapsedLevelsAreSubtotals="1" fieldPosition="0"/>
    </format>
    <format dxfId="5">
      <pivotArea field="9" type="button" dataOnly="0" labelOnly="1" outline="0" axis="axisRow" fieldPosition="0"/>
    </format>
    <format dxfId="4">
      <pivotArea dataOnly="0" labelOnly="1" fieldPosition="0">
        <references count="1">
          <reference field="9" count="0"/>
        </references>
      </pivotArea>
    </format>
    <format dxfId="3">
      <pivotArea dataOnly="0" labelOnly="1" grandRow="1" outline="0" fieldPosition="0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8482AE-B819-4A85-A4CB-6AAD633B3BE5}" name="Tablica46" displayName="Tablica46" ref="A1:N430" totalsRowCount="1" dataDxfId="77">
  <autoFilter ref="A1:N429" xr:uid="{00000000-0009-0000-0100-000005000000}"/>
  <tableColumns count="14">
    <tableColumn id="1" xr3:uid="{26D9FA9E-2541-418A-8D13-02365D3DD62A}" name="Broj narudžbenice" totalsRowLabel="Zbroj" dataDxfId="76" totalsRowDxfId="75"/>
    <tableColumn id="2" xr3:uid="{78F0305B-EADB-41B5-93FC-439895DD8CAC}" name="Odsjek" dataDxfId="74" totalsRowDxfId="73"/>
    <tableColumn id="3" xr3:uid="{73A2549B-E078-4721-B434-E6550B5AD080}" name="Djelatnik_x000a_(URBR)" dataDxfId="72" totalsRowDxfId="71"/>
    <tableColumn id="4" xr3:uid="{EB704B5A-1BC8-45B9-8411-0E311729274C}" name="Datum" dataDxfId="70" totalsRowDxfId="69"/>
    <tableColumn id="5" xr3:uid="{BC1BA5E1-160F-4E7B-B911-FB9385311C09}" name="Prodavatelj/Izvršitelj" dataDxfId="68" totalsRowDxfId="67"/>
    <tableColumn id="6" xr3:uid="{76D7664D-3B3D-496A-BD54-D52D01A2AFC1}" name="Napomena" dataDxfId="66" totalsRowDxfId="65"/>
    <tableColumn id="7" xr3:uid="{E0CBC947-9002-4D43-854A-625498C688B2}" name="Iznos ukupno (bez PDV-a)_x000a_EUR:" totalsRowFunction="sum" dataDxfId="64" totalsRowDxfId="63">
      <calculatedColumnFormula>80.5/1.25</calculatedColumnFormula>
    </tableColumn>
    <tableColumn id="8" xr3:uid="{A0EF9AE9-788F-4341-85D4-B283BD10D80E}" name="Stopa PDV-a" dataDxfId="62" totalsRowDxfId="61" dataCellStyle="Postotak"/>
    <tableColumn id="9" xr3:uid="{EACB49B6-0C8D-4693-8465-1AAAEE54B924}" name="Iznos ukupno (s PDV-om):" totalsRowFunction="sum" dataDxfId="60" totalsRowDxfId="59">
      <calculatedColumnFormula>ROUND(G2*(1+H2),2)</calculatedColumnFormula>
    </tableColumn>
    <tableColumn id="10" xr3:uid="{4ED13A0D-16E1-4B0D-BE39-10A715DEC5FC}" name="Robe 1_x000a_Usluge 2_x000a_Radovi 3" dataDxfId="58" totalsRowDxfId="57"/>
    <tableColumn id="11" xr3:uid="{1729A9A2-9D54-4817-9A84-A72AD20E366F}" name="Broj ponuda_x000a_dobiveno/zatraženo" dataDxfId="56" totalsRowDxfId="55"/>
    <tableColumn id="12" xr3:uid="{1E9CD904-0ACD-4CFA-B642-F481A8959C74}" name="Upisano u registar EOJN" dataDxfId="54" totalsRowDxfId="53"/>
    <tableColumn id="13" xr3:uid="{92C0D1DD-2042-47F5-A985-B4A6AF05BB96}" name="Financirano iz EU" dataDxfId="52" totalsRowDxfId="51"/>
    <tableColumn id="14" xr3:uid="{C4287F7D-D49F-422E-93BC-146E3CA21769}" name="Stupac1" totalsRowFunction="count" dataDxfId="50" totalsRowDxfId="4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FD120F-EDC6-4828-BD0F-35DD984EFE39}" name="Tablica463" displayName="Tablica463" ref="A1:N406" totalsRowCount="1" dataDxfId="45">
  <autoFilter ref="A1:N405" xr:uid="{00000000-0009-0000-0100-000005000000}"/>
  <tableColumns count="14">
    <tableColumn id="1" xr3:uid="{F8A3FAD4-A208-44D7-A886-00407725151A}" name="Broj narudžbenice" totalsRowLabel="Zbroj" dataDxfId="44" totalsRowDxfId="43"/>
    <tableColumn id="2" xr3:uid="{19812C59-E5A7-4802-8CE4-40790F4AAEC7}" name="Odsjek" dataDxfId="42" totalsRowDxfId="41"/>
    <tableColumn id="3" xr3:uid="{EF012C0E-B77D-4C16-BCAB-4E02A0872CD2}" name="Djelatnik_x000a_(URBR)" dataDxfId="40" totalsRowDxfId="39"/>
    <tableColumn id="4" xr3:uid="{8507A833-3023-4281-8437-FB93517AF6EB}" name="Datum" dataDxfId="38" totalsRowDxfId="37"/>
    <tableColumn id="5" xr3:uid="{EFFAD367-0FC6-43F9-A28F-0658E680BE89}" name="Prodavatelj/Izvršitelj" dataDxfId="36" totalsRowDxfId="35"/>
    <tableColumn id="6" xr3:uid="{18232EFB-0975-41D0-AE5F-2E650BB5456C}" name="Napomena" dataDxfId="34" totalsRowDxfId="33"/>
    <tableColumn id="7" xr3:uid="{5F570949-76C4-4A4A-8F29-EF9837CE269B}" name="Iznos ukupno (bez PDV-a)_x000a_EUR:" totalsRowFunction="sum" dataDxfId="32" totalsRowDxfId="31">
      <calculatedColumnFormula>80.5/1.25</calculatedColumnFormula>
    </tableColumn>
    <tableColumn id="8" xr3:uid="{9EB9498E-D26D-4C3F-893A-C698353D9370}" name="Stopa PDV-a" dataDxfId="30" totalsRowDxfId="29" dataCellStyle="Postotak"/>
    <tableColumn id="9" xr3:uid="{6346F816-ABEC-41A0-BEA4-00546C4F4EDB}" name="Iznos ukupno (s PDV-om):" totalsRowFunction="sum" dataDxfId="28" totalsRowDxfId="27">
      <calculatedColumnFormula>ROUND(G2*(1+H2),2)</calculatedColumnFormula>
    </tableColumn>
    <tableColumn id="10" xr3:uid="{B9B88AA2-D73B-4136-BDD6-ABD6B4DF7C9B}" name="Robe 1_x000a_Usluge 2_x000a_Radovi 3" dataDxfId="26" totalsRowDxfId="25"/>
    <tableColumn id="11" xr3:uid="{322A449C-F6F0-4153-9A45-E86F8DC5CF36}" name="Broj ponuda_x000a_dobiveno/zatraženo" dataDxfId="24" totalsRowDxfId="23"/>
    <tableColumn id="12" xr3:uid="{96243C36-0BEF-45AF-BEE2-E6195830704A}" name="Upisano u registar EOJN" dataDxfId="22" totalsRowDxfId="21"/>
    <tableColumn id="13" xr3:uid="{3C42C7FF-97F2-4576-A85A-06B07C273638}" name="Financirano iz EU" dataDxfId="20" totalsRowDxfId="19"/>
    <tableColumn id="14" xr3:uid="{AB252458-0119-4528-A715-F1A09CC913D0}" name="Stupac1" totalsRowFunction="count" dataDxfId="18" totalsRowDxfId="1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retrazivac-obrta.gov.hr/pretrag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AD28-5B05-42F4-ADFA-DE7030809749}">
  <sheetPr>
    <pageSetUpPr fitToPage="1"/>
  </sheetPr>
  <dimension ref="A1:Q431"/>
  <sheetViews>
    <sheetView tabSelected="1" view="pageBreakPreview" zoomScale="85" zoomScaleNormal="100" zoomScaleSheetLayoutView="85" workbookViewId="0">
      <selection activeCell="C2" sqref="C2"/>
    </sheetView>
  </sheetViews>
  <sheetFormatPr defaultColWidth="9" defaultRowHeight="16.5" customHeight="1" x14ac:dyDescent="0.25"/>
  <cols>
    <col min="1" max="1" width="13.42578125" customWidth="1"/>
    <col min="2" max="3" width="10" style="76" customWidth="1"/>
    <col min="4" max="4" width="11.85546875" style="77" customWidth="1"/>
    <col min="5" max="5" width="33.85546875" style="78" customWidth="1"/>
    <col min="6" max="6" width="79.42578125" style="78" bestFit="1" customWidth="1"/>
    <col min="7" max="7" width="16.140625" style="79" customWidth="1"/>
    <col min="8" max="8" width="14.85546875" style="80" customWidth="1"/>
    <col min="9" max="9" width="17.42578125" style="79" customWidth="1"/>
    <col min="10" max="10" width="9.140625" style="8" customWidth="1"/>
    <col min="11" max="11" width="10" style="81" customWidth="1"/>
    <col min="12" max="12" width="13.85546875" style="81" customWidth="1"/>
    <col min="13" max="13" width="13.28515625" style="76" customWidth="1"/>
    <col min="14" max="14" width="9.85546875" customWidth="1"/>
  </cols>
  <sheetData>
    <row r="1" spans="1:14" ht="53.25" customHeight="1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4" t="s">
        <v>9</v>
      </c>
      <c r="K1" s="2" t="s">
        <v>10</v>
      </c>
      <c r="L1" s="2" t="s">
        <v>11</v>
      </c>
      <c r="M1" s="7" t="s">
        <v>12</v>
      </c>
      <c r="N1" s="8" t="s">
        <v>13</v>
      </c>
    </row>
    <row r="2" spans="1:14" s="18" customFormat="1" ht="16.5" customHeight="1" x14ac:dyDescent="0.25">
      <c r="A2" s="9">
        <v>1</v>
      </c>
      <c r="B2" s="10">
        <v>3</v>
      </c>
      <c r="C2" s="10"/>
      <c r="D2" s="11">
        <v>45659</v>
      </c>
      <c r="E2" s="12" t="s">
        <v>14</v>
      </c>
      <c r="F2" s="12" t="s">
        <v>15</v>
      </c>
      <c r="G2" s="13">
        <f t="shared" ref="G2" si="0">80.5/1.25</f>
        <v>64.400000000000006</v>
      </c>
      <c r="H2" s="14">
        <v>0.25</v>
      </c>
      <c r="I2" s="15">
        <f>ROUND(G2*(1+H2),2)</f>
        <v>80.5</v>
      </c>
      <c r="J2" s="16">
        <v>1</v>
      </c>
      <c r="K2" s="17"/>
      <c r="L2" s="17"/>
      <c r="M2" s="17"/>
    </row>
    <row r="3" spans="1:14" s="18" customFormat="1" ht="16.5" customHeight="1" x14ac:dyDescent="0.25">
      <c r="A3" s="9">
        <v>2</v>
      </c>
      <c r="B3" s="10">
        <v>3</v>
      </c>
      <c r="C3" s="10"/>
      <c r="D3" s="11">
        <v>45659</v>
      </c>
      <c r="E3" s="12" t="s">
        <v>14</v>
      </c>
      <c r="F3" s="12" t="s">
        <v>16</v>
      </c>
      <c r="G3" s="13">
        <v>35</v>
      </c>
      <c r="H3" s="14">
        <v>0.25</v>
      </c>
      <c r="I3" s="15">
        <f t="shared" ref="I3:I65" si="1">ROUND(G3*(1+H3),2)</f>
        <v>43.75</v>
      </c>
      <c r="J3" s="16">
        <v>2</v>
      </c>
      <c r="K3" s="17"/>
      <c r="L3" s="17"/>
      <c r="M3" s="19"/>
    </row>
    <row r="4" spans="1:14" s="18" customFormat="1" ht="16.5" customHeight="1" x14ac:dyDescent="0.25">
      <c r="A4" s="9">
        <v>3</v>
      </c>
      <c r="B4" s="19">
        <v>3</v>
      </c>
      <c r="C4" s="19">
        <v>2</v>
      </c>
      <c r="D4" s="20" t="s">
        <v>17</v>
      </c>
      <c r="E4" s="21" t="s">
        <v>18</v>
      </c>
      <c r="F4" s="21" t="s">
        <v>19</v>
      </c>
      <c r="G4" s="15">
        <v>300</v>
      </c>
      <c r="H4" s="14">
        <v>0.25</v>
      </c>
      <c r="I4" s="15">
        <f t="shared" si="1"/>
        <v>375</v>
      </c>
      <c r="J4" s="22">
        <v>2</v>
      </c>
      <c r="K4" s="23"/>
      <c r="L4" s="17"/>
      <c r="M4" s="19"/>
    </row>
    <row r="5" spans="1:14" s="18" customFormat="1" ht="16.5" customHeight="1" x14ac:dyDescent="0.25">
      <c r="A5" s="9">
        <v>4</v>
      </c>
      <c r="B5" s="19">
        <v>4</v>
      </c>
      <c r="C5" s="19">
        <v>5</v>
      </c>
      <c r="D5" s="20" t="s">
        <v>17</v>
      </c>
      <c r="E5" s="21" t="s">
        <v>20</v>
      </c>
      <c r="F5" s="21" t="s">
        <v>21</v>
      </c>
      <c r="G5" s="15">
        <v>76.45</v>
      </c>
      <c r="H5" s="14">
        <v>0.25</v>
      </c>
      <c r="I5" s="15">
        <f t="shared" si="1"/>
        <v>95.56</v>
      </c>
      <c r="J5" s="22">
        <v>1</v>
      </c>
      <c r="K5" s="23"/>
      <c r="L5" s="17"/>
      <c r="M5" s="19"/>
    </row>
    <row r="6" spans="1:14" s="18" customFormat="1" ht="16.5" customHeight="1" x14ac:dyDescent="0.25">
      <c r="A6" s="9">
        <v>5</v>
      </c>
      <c r="B6" s="19">
        <v>4</v>
      </c>
      <c r="C6" s="19">
        <v>5</v>
      </c>
      <c r="D6" s="20" t="s">
        <v>17</v>
      </c>
      <c r="E6" s="21" t="s">
        <v>20</v>
      </c>
      <c r="F6" s="21" t="s">
        <v>22</v>
      </c>
      <c r="G6" s="15">
        <v>30.49</v>
      </c>
      <c r="H6" s="14">
        <v>0.25</v>
      </c>
      <c r="I6" s="15">
        <f t="shared" si="1"/>
        <v>38.11</v>
      </c>
      <c r="J6" s="22">
        <v>1</v>
      </c>
      <c r="K6" s="23"/>
      <c r="L6" s="17"/>
      <c r="M6" s="19"/>
    </row>
    <row r="7" spans="1:14" s="18" customFormat="1" ht="16.5" customHeight="1" x14ac:dyDescent="0.25">
      <c r="A7" s="9">
        <v>6</v>
      </c>
      <c r="B7" s="19">
        <v>4</v>
      </c>
      <c r="C7" s="19">
        <v>5</v>
      </c>
      <c r="D7" s="20" t="s">
        <v>23</v>
      </c>
      <c r="E7" s="21" t="s">
        <v>20</v>
      </c>
      <c r="F7" s="21" t="s">
        <v>24</v>
      </c>
      <c r="G7" s="15">
        <v>152.09</v>
      </c>
      <c r="H7" s="14">
        <v>0.25</v>
      </c>
      <c r="I7" s="15">
        <f t="shared" si="1"/>
        <v>190.11</v>
      </c>
      <c r="J7" s="22">
        <v>1</v>
      </c>
      <c r="K7" s="23"/>
      <c r="L7" s="17"/>
      <c r="M7" s="19"/>
    </row>
    <row r="8" spans="1:14" s="18" customFormat="1" ht="16.5" customHeight="1" x14ac:dyDescent="0.25">
      <c r="A8" s="9">
        <v>7</v>
      </c>
      <c r="B8" s="19">
        <v>4</v>
      </c>
      <c r="C8" s="19">
        <v>5</v>
      </c>
      <c r="D8" s="20" t="s">
        <v>23</v>
      </c>
      <c r="E8" s="21" t="s">
        <v>20</v>
      </c>
      <c r="F8" s="21" t="s">
        <v>25</v>
      </c>
      <c r="G8" s="15">
        <v>24.59</v>
      </c>
      <c r="H8" s="14">
        <v>0.25</v>
      </c>
      <c r="I8" s="15">
        <f t="shared" si="1"/>
        <v>30.74</v>
      </c>
      <c r="J8" s="22">
        <v>1</v>
      </c>
      <c r="K8" s="23"/>
      <c r="L8" s="17"/>
      <c r="M8" s="19"/>
    </row>
    <row r="9" spans="1:14" s="18" customFormat="1" ht="16.5" customHeight="1" x14ac:dyDescent="0.25">
      <c r="A9" s="9">
        <v>8</v>
      </c>
      <c r="B9" s="19">
        <v>4</v>
      </c>
      <c r="C9" s="19">
        <v>5</v>
      </c>
      <c r="D9" s="20" t="s">
        <v>23</v>
      </c>
      <c r="E9" s="21" t="s">
        <v>20</v>
      </c>
      <c r="F9" s="21" t="s">
        <v>26</v>
      </c>
      <c r="G9" s="15">
        <v>24.47</v>
      </c>
      <c r="H9" s="14">
        <v>0.25</v>
      </c>
      <c r="I9" s="15">
        <f t="shared" si="1"/>
        <v>30.59</v>
      </c>
      <c r="J9" s="22">
        <v>1</v>
      </c>
      <c r="K9" s="23"/>
      <c r="L9" s="17"/>
      <c r="M9" s="19"/>
    </row>
    <row r="10" spans="1:14" s="18" customFormat="1" ht="16.5" customHeight="1" x14ac:dyDescent="0.25">
      <c r="A10" s="9">
        <v>9</v>
      </c>
      <c r="B10" s="19">
        <v>4</v>
      </c>
      <c r="C10" s="19">
        <v>6</v>
      </c>
      <c r="D10" s="20" t="s">
        <v>27</v>
      </c>
      <c r="E10" s="21" t="s">
        <v>28</v>
      </c>
      <c r="F10" s="21" t="s">
        <v>29</v>
      </c>
      <c r="G10" s="15">
        <v>11100</v>
      </c>
      <c r="H10" s="14">
        <v>0</v>
      </c>
      <c r="I10" s="15">
        <f t="shared" si="1"/>
        <v>11100</v>
      </c>
      <c r="J10" s="22">
        <v>2</v>
      </c>
      <c r="K10" s="23"/>
      <c r="L10" s="17" t="s">
        <v>30</v>
      </c>
      <c r="M10" s="19"/>
    </row>
    <row r="11" spans="1:14" s="18" customFormat="1" ht="16.5" customHeight="1" x14ac:dyDescent="0.25">
      <c r="A11" s="9">
        <v>10</v>
      </c>
      <c r="B11" s="19"/>
      <c r="C11" s="19"/>
      <c r="D11" s="20" t="s">
        <v>32</v>
      </c>
      <c r="E11" s="21" t="s">
        <v>20</v>
      </c>
      <c r="F11" s="24" t="s">
        <v>33</v>
      </c>
      <c r="G11" s="15">
        <v>35.119999999999997</v>
      </c>
      <c r="H11" s="14">
        <v>0.25</v>
      </c>
      <c r="I11" s="15">
        <f t="shared" si="1"/>
        <v>43.9</v>
      </c>
      <c r="J11" s="22">
        <v>1</v>
      </c>
      <c r="K11" s="23"/>
      <c r="L11" s="17"/>
      <c r="M11" s="19"/>
    </row>
    <row r="12" spans="1:14" s="18" customFormat="1" ht="16.5" customHeight="1" x14ac:dyDescent="0.25">
      <c r="A12" s="9">
        <v>11</v>
      </c>
      <c r="B12" s="19"/>
      <c r="C12" s="19"/>
      <c r="D12" s="20" t="s">
        <v>32</v>
      </c>
      <c r="E12" s="21" t="s">
        <v>34</v>
      </c>
      <c r="F12" s="21" t="s">
        <v>35</v>
      </c>
      <c r="G12" s="15">
        <v>1250</v>
      </c>
      <c r="H12" s="14">
        <v>0.25</v>
      </c>
      <c r="I12" s="15">
        <f t="shared" si="1"/>
        <v>1562.5</v>
      </c>
      <c r="J12" s="22">
        <v>2</v>
      </c>
      <c r="K12" s="23"/>
      <c r="L12" s="17"/>
      <c r="M12" s="19"/>
    </row>
    <row r="13" spans="1:14" s="18" customFormat="1" ht="16.5" customHeight="1" x14ac:dyDescent="0.25">
      <c r="A13" s="9">
        <v>12</v>
      </c>
      <c r="B13" s="19">
        <v>4</v>
      </c>
      <c r="C13" s="19">
        <v>10</v>
      </c>
      <c r="D13" s="20" t="s">
        <v>36</v>
      </c>
      <c r="E13" s="21" t="s">
        <v>37</v>
      </c>
      <c r="F13" s="21" t="s">
        <v>38</v>
      </c>
      <c r="G13" s="15">
        <v>234</v>
      </c>
      <c r="H13" s="14">
        <v>0.05</v>
      </c>
      <c r="I13" s="15">
        <f t="shared" si="1"/>
        <v>245.7</v>
      </c>
      <c r="J13" s="22">
        <v>1</v>
      </c>
      <c r="K13" s="23"/>
      <c r="L13" s="17"/>
      <c r="M13" s="19"/>
    </row>
    <row r="14" spans="1:14" s="18" customFormat="1" ht="16.5" customHeight="1" x14ac:dyDescent="0.25">
      <c r="A14" s="9">
        <v>13</v>
      </c>
      <c r="B14" s="19"/>
      <c r="C14" s="19"/>
      <c r="D14" s="20" t="s">
        <v>36</v>
      </c>
      <c r="E14" s="21" t="s">
        <v>39</v>
      </c>
      <c r="F14" s="21" t="s">
        <v>40</v>
      </c>
      <c r="G14" s="15">
        <v>777.65</v>
      </c>
      <c r="H14" s="14">
        <v>0.25</v>
      </c>
      <c r="I14" s="15">
        <f t="shared" si="1"/>
        <v>972.06</v>
      </c>
      <c r="J14" s="22">
        <v>1</v>
      </c>
      <c r="K14" s="23"/>
      <c r="L14" s="17"/>
      <c r="M14" s="19"/>
    </row>
    <row r="15" spans="1:14" s="18" customFormat="1" ht="21.75" customHeight="1" x14ac:dyDescent="0.25">
      <c r="A15" s="9">
        <v>14</v>
      </c>
      <c r="B15" s="19">
        <v>4</v>
      </c>
      <c r="C15" s="19">
        <v>6</v>
      </c>
      <c r="D15" s="20" t="s">
        <v>41</v>
      </c>
      <c r="E15" s="21" t="s">
        <v>42</v>
      </c>
      <c r="F15" s="21" t="s">
        <v>43</v>
      </c>
      <c r="G15" s="15">
        <v>7000</v>
      </c>
      <c r="H15" s="14">
        <v>0.25</v>
      </c>
      <c r="I15" s="15">
        <f t="shared" si="1"/>
        <v>8750</v>
      </c>
      <c r="J15" s="22">
        <v>2</v>
      </c>
      <c r="K15" s="23"/>
      <c r="L15" s="17" t="s">
        <v>30</v>
      </c>
      <c r="M15" s="19"/>
    </row>
    <row r="16" spans="1:14" s="18" customFormat="1" ht="16.5" customHeight="1" x14ac:dyDescent="0.25">
      <c r="A16" s="9">
        <v>15</v>
      </c>
      <c r="B16" s="19">
        <v>4</v>
      </c>
      <c r="C16" s="19">
        <v>9</v>
      </c>
      <c r="D16" s="20">
        <v>45674</v>
      </c>
      <c r="E16" s="21" t="s">
        <v>44</v>
      </c>
      <c r="F16" s="21" t="s">
        <v>45</v>
      </c>
      <c r="G16" s="15">
        <v>215</v>
      </c>
      <c r="H16" s="14">
        <v>0.25</v>
      </c>
      <c r="I16" s="15">
        <f t="shared" si="1"/>
        <v>268.75</v>
      </c>
      <c r="J16" s="22">
        <v>1</v>
      </c>
      <c r="K16" s="23"/>
      <c r="L16" s="17"/>
      <c r="M16" s="19"/>
    </row>
    <row r="17" spans="1:13" s="18" customFormat="1" ht="16.5" customHeight="1" x14ac:dyDescent="0.25">
      <c r="A17" s="9">
        <v>16</v>
      </c>
      <c r="B17" s="19">
        <v>4</v>
      </c>
      <c r="C17" s="19">
        <v>1</v>
      </c>
      <c r="D17" s="20" t="s">
        <v>46</v>
      </c>
      <c r="E17" s="21" t="s">
        <v>47</v>
      </c>
      <c r="F17" s="21" t="s">
        <v>48</v>
      </c>
      <c r="G17" s="15">
        <v>1040</v>
      </c>
      <c r="H17" s="14">
        <v>0.25</v>
      </c>
      <c r="I17" s="15">
        <f t="shared" si="1"/>
        <v>1300</v>
      </c>
      <c r="J17" s="22">
        <v>2</v>
      </c>
      <c r="K17" s="23"/>
      <c r="L17" s="17"/>
      <c r="M17" s="19"/>
    </row>
    <row r="18" spans="1:13" s="18" customFormat="1" ht="16.5" customHeight="1" x14ac:dyDescent="0.25">
      <c r="A18" s="9">
        <v>17</v>
      </c>
      <c r="B18" s="19"/>
      <c r="C18" s="19"/>
      <c r="D18" s="20" t="s">
        <v>49</v>
      </c>
      <c r="E18" s="21" t="s">
        <v>50</v>
      </c>
      <c r="F18" s="21" t="s">
        <v>51</v>
      </c>
      <c r="G18" s="15">
        <v>13496</v>
      </c>
      <c r="H18" s="14">
        <v>0.25</v>
      </c>
      <c r="I18" s="15">
        <f t="shared" si="1"/>
        <v>16870</v>
      </c>
      <c r="J18" s="22">
        <v>1</v>
      </c>
      <c r="K18" s="23"/>
      <c r="L18" s="17" t="s">
        <v>30</v>
      </c>
      <c r="M18" s="19"/>
    </row>
    <row r="19" spans="1:13" s="18" customFormat="1" ht="16.5" customHeight="1" x14ac:dyDescent="0.25">
      <c r="A19" s="9">
        <v>18</v>
      </c>
      <c r="B19" s="19">
        <v>4</v>
      </c>
      <c r="C19" s="19">
        <v>9</v>
      </c>
      <c r="D19" s="20">
        <v>45671</v>
      </c>
      <c r="E19" s="21" t="s">
        <v>52</v>
      </c>
      <c r="F19" s="21" t="s">
        <v>53</v>
      </c>
      <c r="G19" s="15">
        <v>135.69999999999999</v>
      </c>
      <c r="H19" s="14">
        <v>0.25</v>
      </c>
      <c r="I19" s="15">
        <f t="shared" si="1"/>
        <v>169.63</v>
      </c>
      <c r="J19" s="22">
        <v>1</v>
      </c>
      <c r="K19" s="23"/>
      <c r="L19" s="17"/>
      <c r="M19" s="19"/>
    </row>
    <row r="20" spans="1:13" s="18" customFormat="1" ht="16.5" customHeight="1" x14ac:dyDescent="0.25">
      <c r="A20" s="9">
        <v>19</v>
      </c>
      <c r="B20" s="19">
        <v>3</v>
      </c>
      <c r="C20" s="19"/>
      <c r="D20" s="20" t="s">
        <v>54</v>
      </c>
      <c r="E20" s="21" t="s">
        <v>14</v>
      </c>
      <c r="F20" s="21" t="s">
        <v>15</v>
      </c>
      <c r="G20" s="15">
        <v>64.400000000000006</v>
      </c>
      <c r="H20" s="14">
        <v>0.25</v>
      </c>
      <c r="I20" s="15">
        <f t="shared" si="1"/>
        <v>80.5</v>
      </c>
      <c r="J20" s="22">
        <v>1</v>
      </c>
      <c r="K20" s="23"/>
      <c r="L20" s="17"/>
      <c r="M20" s="19"/>
    </row>
    <row r="21" spans="1:13" s="18" customFormat="1" ht="16.5" customHeight="1" x14ac:dyDescent="0.25">
      <c r="A21" s="9">
        <v>20</v>
      </c>
      <c r="B21" s="19"/>
      <c r="C21" s="19"/>
      <c r="D21" s="20" t="s">
        <v>55</v>
      </c>
      <c r="E21" s="25" t="s">
        <v>56</v>
      </c>
      <c r="F21" s="24" t="s">
        <v>57</v>
      </c>
      <c r="G21" s="15">
        <v>1648</v>
      </c>
      <c r="H21" s="14">
        <v>0.25</v>
      </c>
      <c r="I21" s="15">
        <f t="shared" si="1"/>
        <v>2060</v>
      </c>
      <c r="J21" s="22">
        <v>3</v>
      </c>
      <c r="K21" s="23"/>
      <c r="L21" s="17"/>
      <c r="M21" s="19"/>
    </row>
    <row r="22" spans="1:13" s="18" customFormat="1" ht="16.5" customHeight="1" x14ac:dyDescent="0.25">
      <c r="A22" s="9">
        <v>21</v>
      </c>
      <c r="B22" s="19"/>
      <c r="C22" s="19"/>
      <c r="D22" s="20" t="s">
        <v>55</v>
      </c>
      <c r="E22" s="21" t="s">
        <v>56</v>
      </c>
      <c r="F22" s="24" t="s">
        <v>58</v>
      </c>
      <c r="G22" s="15">
        <v>704.4</v>
      </c>
      <c r="H22" s="14">
        <v>0.25</v>
      </c>
      <c r="I22" s="15">
        <f t="shared" si="1"/>
        <v>880.5</v>
      </c>
      <c r="J22" s="22">
        <v>3</v>
      </c>
      <c r="K22" s="23"/>
      <c r="L22" s="17"/>
      <c r="M22" s="19"/>
    </row>
    <row r="23" spans="1:13" s="18" customFormat="1" ht="29.25" customHeight="1" x14ac:dyDescent="0.25">
      <c r="A23" s="9">
        <v>22</v>
      </c>
      <c r="B23" s="19">
        <v>3</v>
      </c>
      <c r="C23" s="19">
        <v>4</v>
      </c>
      <c r="D23" s="26" t="s">
        <v>59</v>
      </c>
      <c r="E23" s="21" t="s">
        <v>60</v>
      </c>
      <c r="F23" s="24" t="s">
        <v>61</v>
      </c>
      <c r="G23" s="15">
        <v>600</v>
      </c>
      <c r="H23" s="14">
        <v>0.25</v>
      </c>
      <c r="I23" s="15">
        <f t="shared" si="1"/>
        <v>750</v>
      </c>
      <c r="J23" s="22">
        <v>2</v>
      </c>
      <c r="K23" s="23"/>
      <c r="L23" s="17"/>
      <c r="M23" s="19"/>
    </row>
    <row r="24" spans="1:13" s="18" customFormat="1" ht="16.5" customHeight="1" x14ac:dyDescent="0.25">
      <c r="A24" s="9">
        <v>23</v>
      </c>
      <c r="B24" s="19"/>
      <c r="C24" s="19"/>
      <c r="D24" s="20" t="s">
        <v>59</v>
      </c>
      <c r="E24" s="21" t="s">
        <v>56</v>
      </c>
      <c r="F24" s="21" t="s">
        <v>62</v>
      </c>
      <c r="G24" s="15">
        <v>2012.88</v>
      </c>
      <c r="H24" s="14">
        <v>0.25</v>
      </c>
      <c r="I24" s="15">
        <f t="shared" si="1"/>
        <v>2516.1</v>
      </c>
      <c r="J24" s="22">
        <v>3</v>
      </c>
      <c r="K24" s="23"/>
      <c r="L24" s="17"/>
      <c r="M24" s="19"/>
    </row>
    <row r="25" spans="1:13" s="18" customFormat="1" ht="16.5" customHeight="1" x14ac:dyDescent="0.25">
      <c r="A25" s="9">
        <v>24</v>
      </c>
      <c r="B25" s="19"/>
      <c r="C25" s="19"/>
      <c r="D25" s="20" t="s">
        <v>59</v>
      </c>
      <c r="E25" s="21" t="s">
        <v>56</v>
      </c>
      <c r="F25" s="21" t="s">
        <v>63</v>
      </c>
      <c r="G25" s="15">
        <v>258.83</v>
      </c>
      <c r="H25" s="14">
        <v>0.25</v>
      </c>
      <c r="I25" s="15">
        <f t="shared" si="1"/>
        <v>323.54000000000002</v>
      </c>
      <c r="J25" s="22">
        <v>2</v>
      </c>
      <c r="K25" s="23"/>
      <c r="L25" s="17"/>
      <c r="M25" s="19"/>
    </row>
    <row r="26" spans="1:13" s="18" customFormat="1" ht="16.5" customHeight="1" x14ac:dyDescent="0.25">
      <c r="A26" s="9">
        <v>25</v>
      </c>
      <c r="B26" s="19"/>
      <c r="C26" s="19"/>
      <c r="D26" s="20" t="s">
        <v>64</v>
      </c>
      <c r="E26" s="24" t="s">
        <v>65</v>
      </c>
      <c r="F26" s="21" t="s">
        <v>66</v>
      </c>
      <c r="G26" s="15">
        <v>4416.67</v>
      </c>
      <c r="H26" s="14">
        <v>0.25</v>
      </c>
      <c r="I26" s="15">
        <f t="shared" si="1"/>
        <v>5520.84</v>
      </c>
      <c r="J26" s="22">
        <v>2</v>
      </c>
      <c r="K26" s="23"/>
      <c r="L26" s="17" t="s">
        <v>30</v>
      </c>
      <c r="M26" s="19"/>
    </row>
    <row r="27" spans="1:13" s="18" customFormat="1" ht="16.5" customHeight="1" x14ac:dyDescent="0.25">
      <c r="A27" s="9">
        <v>26</v>
      </c>
      <c r="B27" s="19"/>
      <c r="C27" s="19"/>
      <c r="D27" s="20" t="s">
        <v>64</v>
      </c>
      <c r="E27" s="21" t="s">
        <v>56</v>
      </c>
      <c r="F27" s="21" t="s">
        <v>67</v>
      </c>
      <c r="G27" s="15">
        <v>391</v>
      </c>
      <c r="H27" s="14">
        <v>0.25</v>
      </c>
      <c r="I27" s="15">
        <f t="shared" si="1"/>
        <v>488.75</v>
      </c>
      <c r="J27" s="22">
        <v>3</v>
      </c>
      <c r="K27" s="23"/>
      <c r="L27" s="17"/>
      <c r="M27" s="19"/>
    </row>
    <row r="28" spans="1:13" s="18" customFormat="1" ht="16.5" customHeight="1" x14ac:dyDescent="0.25">
      <c r="A28" s="9">
        <v>27</v>
      </c>
      <c r="B28" s="19">
        <v>3</v>
      </c>
      <c r="C28" s="19">
        <v>4</v>
      </c>
      <c r="D28" s="20" t="s">
        <v>64</v>
      </c>
      <c r="E28" s="25" t="s">
        <v>68</v>
      </c>
      <c r="F28" s="21" t="s">
        <v>69</v>
      </c>
      <c r="G28" s="15">
        <v>124.95</v>
      </c>
      <c r="H28" s="14">
        <v>0.25</v>
      </c>
      <c r="I28" s="15">
        <f t="shared" si="1"/>
        <v>156.19</v>
      </c>
      <c r="J28" s="22">
        <v>2</v>
      </c>
      <c r="K28" s="23"/>
      <c r="L28" s="17"/>
      <c r="M28" s="19"/>
    </row>
    <row r="29" spans="1:13" s="18" customFormat="1" ht="16.5" customHeight="1" x14ac:dyDescent="0.25">
      <c r="A29" s="9">
        <v>28</v>
      </c>
      <c r="B29" s="19"/>
      <c r="C29" s="19"/>
      <c r="D29" s="20" t="s">
        <v>64</v>
      </c>
      <c r="E29" s="21" t="s">
        <v>70</v>
      </c>
      <c r="F29" s="21" t="s">
        <v>71</v>
      </c>
      <c r="G29" s="15">
        <v>1038.29</v>
      </c>
      <c r="H29" s="14">
        <v>0.25</v>
      </c>
      <c r="I29" s="15">
        <f t="shared" si="1"/>
        <v>1297.8599999999999</v>
      </c>
      <c r="J29" s="22">
        <v>3</v>
      </c>
      <c r="K29" s="23"/>
      <c r="L29" s="17"/>
      <c r="M29" s="19"/>
    </row>
    <row r="30" spans="1:13" s="18" customFormat="1" ht="16.5" customHeight="1" x14ac:dyDescent="0.25">
      <c r="A30" s="9">
        <v>29</v>
      </c>
      <c r="B30" s="19"/>
      <c r="C30" s="19"/>
      <c r="D30" s="20" t="s">
        <v>64</v>
      </c>
      <c r="E30" s="21" t="s">
        <v>31</v>
      </c>
      <c r="F30" s="21" t="s">
        <v>72</v>
      </c>
      <c r="G30" s="15">
        <v>1200</v>
      </c>
      <c r="H30" s="14">
        <v>0.25</v>
      </c>
      <c r="I30" s="15">
        <f t="shared" si="1"/>
        <v>1500</v>
      </c>
      <c r="J30" s="22">
        <v>3</v>
      </c>
      <c r="K30" s="23"/>
      <c r="L30" s="17"/>
      <c r="M30" s="19"/>
    </row>
    <row r="31" spans="1:13" s="18" customFormat="1" ht="16.5" customHeight="1" x14ac:dyDescent="0.25">
      <c r="A31" s="9">
        <v>30</v>
      </c>
      <c r="B31" s="19"/>
      <c r="C31" s="19"/>
      <c r="D31" s="20" t="s">
        <v>73</v>
      </c>
      <c r="E31" s="21" t="s">
        <v>74</v>
      </c>
      <c r="F31" s="21" t="s">
        <v>75</v>
      </c>
      <c r="G31" s="15">
        <v>312</v>
      </c>
      <c r="H31" s="14">
        <v>0.25</v>
      </c>
      <c r="I31" s="15">
        <f t="shared" si="1"/>
        <v>390</v>
      </c>
      <c r="J31" s="22">
        <v>1</v>
      </c>
      <c r="K31" s="23"/>
      <c r="L31" s="17"/>
      <c r="M31" s="19"/>
    </row>
    <row r="32" spans="1:13" s="18" customFormat="1" ht="16.5" customHeight="1" x14ac:dyDescent="0.25">
      <c r="A32" s="9">
        <v>31</v>
      </c>
      <c r="B32" s="19"/>
      <c r="C32" s="19"/>
      <c r="D32" s="26" t="s">
        <v>73</v>
      </c>
      <c r="E32" s="21" t="s">
        <v>76</v>
      </c>
      <c r="F32" s="24" t="s">
        <v>77</v>
      </c>
      <c r="G32" s="15">
        <v>420</v>
      </c>
      <c r="H32" s="14">
        <v>0</v>
      </c>
      <c r="I32" s="15">
        <f t="shared" si="1"/>
        <v>420</v>
      </c>
      <c r="J32" s="22">
        <v>1</v>
      </c>
      <c r="K32" s="27"/>
      <c r="L32" s="28"/>
      <c r="M32" s="19"/>
    </row>
    <row r="33" spans="1:13" s="18" customFormat="1" ht="16.5" customHeight="1" x14ac:dyDescent="0.25">
      <c r="A33" s="9">
        <v>32</v>
      </c>
      <c r="B33" s="19">
        <v>3</v>
      </c>
      <c r="C33" s="19">
        <v>2</v>
      </c>
      <c r="D33" s="26" t="s">
        <v>78</v>
      </c>
      <c r="E33" s="21" t="s">
        <v>79</v>
      </c>
      <c r="F33" s="24" t="s">
        <v>80</v>
      </c>
      <c r="G33" s="15">
        <v>200</v>
      </c>
      <c r="H33" s="14">
        <v>0.25</v>
      </c>
      <c r="I33" s="15">
        <f t="shared" si="1"/>
        <v>250</v>
      </c>
      <c r="J33" s="22">
        <v>2</v>
      </c>
      <c r="K33" s="27"/>
      <c r="L33" s="28"/>
      <c r="M33" s="19"/>
    </row>
    <row r="34" spans="1:13" s="18" customFormat="1" ht="16.5" customHeight="1" x14ac:dyDescent="0.25">
      <c r="A34" s="9">
        <v>33</v>
      </c>
      <c r="B34" s="19">
        <v>4</v>
      </c>
      <c r="C34" s="19">
        <v>9</v>
      </c>
      <c r="D34" s="26">
        <v>45685</v>
      </c>
      <c r="E34" s="21" t="s">
        <v>81</v>
      </c>
      <c r="F34" s="21" t="s">
        <v>82</v>
      </c>
      <c r="G34" s="15">
        <v>632</v>
      </c>
      <c r="H34" s="14">
        <v>0.25</v>
      </c>
      <c r="I34" s="15">
        <f t="shared" si="1"/>
        <v>790</v>
      </c>
      <c r="J34" s="22">
        <v>2</v>
      </c>
      <c r="K34" s="23"/>
      <c r="L34" s="17"/>
      <c r="M34" s="19"/>
    </row>
    <row r="35" spans="1:13" s="18" customFormat="1" ht="16.5" customHeight="1" x14ac:dyDescent="0.25">
      <c r="A35" s="9">
        <v>35</v>
      </c>
      <c r="B35" s="19">
        <v>3</v>
      </c>
      <c r="C35" s="19">
        <v>2</v>
      </c>
      <c r="D35" s="26" t="s">
        <v>83</v>
      </c>
      <c r="E35" s="21" t="s">
        <v>84</v>
      </c>
      <c r="F35" s="21" t="s">
        <v>85</v>
      </c>
      <c r="G35" s="15">
        <v>40</v>
      </c>
      <c r="H35" s="14">
        <v>0.25</v>
      </c>
      <c r="I35" s="15">
        <f t="shared" si="1"/>
        <v>50</v>
      </c>
      <c r="J35" s="22">
        <v>1</v>
      </c>
      <c r="K35" s="23"/>
      <c r="L35" s="17"/>
      <c r="M35" s="19"/>
    </row>
    <row r="36" spans="1:13" s="18" customFormat="1" ht="16.5" customHeight="1" x14ac:dyDescent="0.25">
      <c r="A36" s="9">
        <v>36</v>
      </c>
      <c r="B36" s="19"/>
      <c r="C36" s="19"/>
      <c r="D36" s="26" t="s">
        <v>86</v>
      </c>
      <c r="E36" s="21" t="s">
        <v>87</v>
      </c>
      <c r="F36" s="21" t="s">
        <v>88</v>
      </c>
      <c r="G36" s="15">
        <v>320</v>
      </c>
      <c r="H36" s="14">
        <v>0.25</v>
      </c>
      <c r="I36" s="15">
        <f t="shared" si="1"/>
        <v>400</v>
      </c>
      <c r="J36" s="22">
        <v>2</v>
      </c>
      <c r="K36" s="23"/>
      <c r="L36" s="17"/>
      <c r="M36" s="19"/>
    </row>
    <row r="37" spans="1:13" s="18" customFormat="1" ht="16.5" customHeight="1" x14ac:dyDescent="0.25">
      <c r="A37" s="9">
        <v>37</v>
      </c>
      <c r="B37" s="19">
        <v>4</v>
      </c>
      <c r="C37" s="19">
        <v>9</v>
      </c>
      <c r="D37" s="26">
        <v>45692</v>
      </c>
      <c r="E37" s="21" t="s">
        <v>89</v>
      </c>
      <c r="F37" s="21" t="s">
        <v>90</v>
      </c>
      <c r="G37" s="15">
        <v>101.25</v>
      </c>
      <c r="H37" s="14">
        <v>0.25</v>
      </c>
      <c r="I37" s="15">
        <f t="shared" si="1"/>
        <v>126.56</v>
      </c>
      <c r="J37" s="22">
        <v>1</v>
      </c>
      <c r="K37" s="23"/>
      <c r="L37" s="17"/>
      <c r="M37" s="19"/>
    </row>
    <row r="38" spans="1:13" s="18" customFormat="1" ht="16.5" customHeight="1" x14ac:dyDescent="0.25">
      <c r="A38" s="9">
        <v>38</v>
      </c>
      <c r="B38" s="19"/>
      <c r="C38" s="19"/>
      <c r="D38" s="26" t="s">
        <v>91</v>
      </c>
      <c r="E38" s="21" t="s">
        <v>92</v>
      </c>
      <c r="F38" s="21" t="s">
        <v>93</v>
      </c>
      <c r="G38" s="15">
        <v>176.58</v>
      </c>
      <c r="H38" s="14">
        <v>0.25</v>
      </c>
      <c r="I38" s="15">
        <f t="shared" si="1"/>
        <v>220.73</v>
      </c>
      <c r="J38" s="22">
        <v>1</v>
      </c>
      <c r="K38" s="23"/>
      <c r="L38" s="17"/>
      <c r="M38" s="19"/>
    </row>
    <row r="39" spans="1:13" s="18" customFormat="1" ht="16.5" customHeight="1" x14ac:dyDescent="0.25">
      <c r="A39" s="9">
        <v>39</v>
      </c>
      <c r="B39" s="19"/>
      <c r="C39" s="19"/>
      <c r="D39" s="20" t="s">
        <v>91</v>
      </c>
      <c r="E39" s="21" t="s">
        <v>94</v>
      </c>
      <c r="F39" s="21" t="s">
        <v>95</v>
      </c>
      <c r="G39" s="15">
        <v>250</v>
      </c>
      <c r="H39" s="14"/>
      <c r="I39" s="15">
        <f t="shared" si="1"/>
        <v>250</v>
      </c>
      <c r="J39" s="22">
        <v>2</v>
      </c>
      <c r="K39" s="23"/>
      <c r="L39" s="17"/>
      <c r="M39" s="19"/>
    </row>
    <row r="40" spans="1:13" s="18" customFormat="1" ht="16.5" customHeight="1" x14ac:dyDescent="0.25">
      <c r="A40" s="9">
        <v>40</v>
      </c>
      <c r="B40" s="19">
        <v>4</v>
      </c>
      <c r="C40" s="19">
        <v>6</v>
      </c>
      <c r="D40" s="20" t="s">
        <v>91</v>
      </c>
      <c r="E40" s="21" t="s">
        <v>96</v>
      </c>
      <c r="F40" s="21" t="s">
        <v>97</v>
      </c>
      <c r="G40" s="15">
        <v>150</v>
      </c>
      <c r="H40" s="14">
        <v>0.25</v>
      </c>
      <c r="I40" s="15">
        <v>120</v>
      </c>
      <c r="J40" s="22">
        <v>2</v>
      </c>
      <c r="K40" s="23"/>
      <c r="L40" s="23"/>
      <c r="M40" s="19"/>
    </row>
    <row r="41" spans="1:13" s="18" customFormat="1" ht="16.5" customHeight="1" x14ac:dyDescent="0.25">
      <c r="A41" s="9">
        <v>41</v>
      </c>
      <c r="B41" s="19"/>
      <c r="C41" s="19"/>
      <c r="D41" s="20" t="s">
        <v>91</v>
      </c>
      <c r="E41" s="21" t="s">
        <v>98</v>
      </c>
      <c r="F41" s="21" t="s">
        <v>99</v>
      </c>
      <c r="G41" s="15">
        <v>900</v>
      </c>
      <c r="H41" s="14"/>
      <c r="I41" s="15">
        <f t="shared" si="1"/>
        <v>900</v>
      </c>
      <c r="J41" s="22">
        <v>2</v>
      </c>
      <c r="K41" s="23"/>
      <c r="L41" s="23"/>
      <c r="M41" s="19"/>
    </row>
    <row r="42" spans="1:13" s="18" customFormat="1" ht="16.5" customHeight="1" x14ac:dyDescent="0.25">
      <c r="A42" s="9">
        <v>42</v>
      </c>
      <c r="B42" s="19"/>
      <c r="C42" s="19"/>
      <c r="D42" s="20" t="s">
        <v>91</v>
      </c>
      <c r="E42" s="21" t="s">
        <v>100</v>
      </c>
      <c r="F42" s="21" t="s">
        <v>101</v>
      </c>
      <c r="G42" s="15">
        <v>2400</v>
      </c>
      <c r="H42" s="14"/>
      <c r="I42" s="15">
        <f t="shared" si="1"/>
        <v>2400</v>
      </c>
      <c r="J42" s="22">
        <v>2</v>
      </c>
      <c r="K42" s="23"/>
      <c r="L42" s="23"/>
      <c r="M42" s="19"/>
    </row>
    <row r="43" spans="1:13" s="18" customFormat="1" ht="16.5" customHeight="1" x14ac:dyDescent="0.25">
      <c r="A43" s="9">
        <v>43</v>
      </c>
      <c r="B43" s="19">
        <v>4</v>
      </c>
      <c r="C43" s="19">
        <v>5</v>
      </c>
      <c r="D43" s="20" t="s">
        <v>91</v>
      </c>
      <c r="E43" s="21" t="s">
        <v>20</v>
      </c>
      <c r="F43" s="24" t="s">
        <v>102</v>
      </c>
      <c r="G43" s="15">
        <v>127.71</v>
      </c>
      <c r="H43" s="14">
        <v>0.25</v>
      </c>
      <c r="I43" s="15">
        <f t="shared" si="1"/>
        <v>159.63999999999999</v>
      </c>
      <c r="J43" s="22">
        <v>1</v>
      </c>
      <c r="K43" s="23"/>
      <c r="L43" s="23"/>
      <c r="M43" s="19"/>
    </row>
    <row r="44" spans="1:13" s="18" customFormat="1" ht="16.5" customHeight="1" x14ac:dyDescent="0.25">
      <c r="A44" s="9">
        <v>44</v>
      </c>
      <c r="B44" s="19">
        <v>4</v>
      </c>
      <c r="C44" s="19">
        <v>2</v>
      </c>
      <c r="D44" s="20" t="s">
        <v>103</v>
      </c>
      <c r="E44" s="21" t="s">
        <v>104</v>
      </c>
      <c r="F44" s="24" t="s">
        <v>105</v>
      </c>
      <c r="G44" s="15">
        <v>700</v>
      </c>
      <c r="H44" s="14">
        <v>0.25</v>
      </c>
      <c r="I44" s="15">
        <f t="shared" si="1"/>
        <v>875</v>
      </c>
      <c r="J44" s="22">
        <v>2</v>
      </c>
      <c r="K44" s="23"/>
      <c r="L44" s="23"/>
      <c r="M44" s="19"/>
    </row>
    <row r="45" spans="1:13" s="18" customFormat="1" ht="16.5" customHeight="1" x14ac:dyDescent="0.25">
      <c r="A45" s="9">
        <v>45</v>
      </c>
      <c r="B45" s="19">
        <v>4</v>
      </c>
      <c r="C45" s="19">
        <v>10</v>
      </c>
      <c r="D45" s="20" t="s">
        <v>103</v>
      </c>
      <c r="E45" s="21" t="s">
        <v>37</v>
      </c>
      <c r="F45" s="21" t="s">
        <v>38</v>
      </c>
      <c r="G45" s="15">
        <v>234</v>
      </c>
      <c r="H45" s="14">
        <v>0.05</v>
      </c>
      <c r="I45" s="15">
        <f t="shared" si="1"/>
        <v>245.7</v>
      </c>
      <c r="J45" s="22">
        <v>1</v>
      </c>
      <c r="K45" s="23"/>
      <c r="L45" s="23"/>
      <c r="M45" s="19"/>
    </row>
    <row r="46" spans="1:13" s="18" customFormat="1" ht="16.5" customHeight="1" x14ac:dyDescent="0.25">
      <c r="A46" s="9">
        <v>46</v>
      </c>
      <c r="B46" s="19">
        <v>3</v>
      </c>
      <c r="C46" s="19">
        <v>2</v>
      </c>
      <c r="D46" s="20" t="s">
        <v>103</v>
      </c>
      <c r="E46" s="21" t="s">
        <v>84</v>
      </c>
      <c r="F46" s="21" t="s">
        <v>106</v>
      </c>
      <c r="G46" s="15">
        <v>30</v>
      </c>
      <c r="H46" s="14">
        <v>0.25</v>
      </c>
      <c r="I46" s="15">
        <f t="shared" si="1"/>
        <v>37.5</v>
      </c>
      <c r="J46" s="22">
        <v>1</v>
      </c>
      <c r="K46" s="23"/>
      <c r="L46" s="23"/>
      <c r="M46" s="19"/>
    </row>
    <row r="47" spans="1:13" s="18" customFormat="1" ht="16.5" customHeight="1" x14ac:dyDescent="0.25">
      <c r="A47" s="9">
        <v>48</v>
      </c>
      <c r="B47" s="19">
        <v>4</v>
      </c>
      <c r="C47" s="19">
        <v>5</v>
      </c>
      <c r="D47" s="20" t="s">
        <v>107</v>
      </c>
      <c r="E47" s="21" t="s">
        <v>108</v>
      </c>
      <c r="F47" s="21" t="s">
        <v>109</v>
      </c>
      <c r="G47" s="15">
        <v>56.73</v>
      </c>
      <c r="H47" s="14">
        <v>0.25</v>
      </c>
      <c r="I47" s="15">
        <f t="shared" si="1"/>
        <v>70.91</v>
      </c>
      <c r="J47" s="22">
        <v>1</v>
      </c>
      <c r="K47" s="23"/>
      <c r="L47" s="23"/>
      <c r="M47" s="19"/>
    </row>
    <row r="48" spans="1:13" s="18" customFormat="1" ht="16.5" customHeight="1" x14ac:dyDescent="0.25">
      <c r="A48" s="9">
        <v>49</v>
      </c>
      <c r="B48" s="19"/>
      <c r="C48" s="19"/>
      <c r="D48" s="20" t="s">
        <v>110</v>
      </c>
      <c r="E48" s="21" t="s">
        <v>111</v>
      </c>
      <c r="F48" s="21" t="s">
        <v>112</v>
      </c>
      <c r="G48" s="15">
        <v>120</v>
      </c>
      <c r="H48" s="14">
        <v>0.25</v>
      </c>
      <c r="I48" s="15">
        <f t="shared" si="1"/>
        <v>150</v>
      </c>
      <c r="J48" s="22">
        <v>2</v>
      </c>
      <c r="K48" s="23"/>
      <c r="L48" s="23"/>
      <c r="M48" s="19"/>
    </row>
    <row r="49" spans="1:13" s="18" customFormat="1" ht="16.5" customHeight="1" x14ac:dyDescent="0.25">
      <c r="A49" s="9">
        <v>50</v>
      </c>
      <c r="B49" s="19">
        <v>4</v>
      </c>
      <c r="C49" s="19">
        <v>5</v>
      </c>
      <c r="D49" s="20" t="s">
        <v>110</v>
      </c>
      <c r="E49" s="21" t="s">
        <v>56</v>
      </c>
      <c r="F49" s="21" t="s">
        <v>113</v>
      </c>
      <c r="G49" s="15">
        <v>10381.5</v>
      </c>
      <c r="H49" s="14">
        <v>0.25</v>
      </c>
      <c r="I49" s="15">
        <f>ROUND(G49*(1+H49),2)</f>
        <v>12976.88</v>
      </c>
      <c r="J49" s="22">
        <v>3</v>
      </c>
      <c r="K49" s="23"/>
      <c r="L49" s="17" t="s">
        <v>30</v>
      </c>
      <c r="M49" s="19"/>
    </row>
    <row r="50" spans="1:13" s="18" customFormat="1" ht="16.5" customHeight="1" x14ac:dyDescent="0.25">
      <c r="A50" s="9">
        <v>51</v>
      </c>
      <c r="B50" s="19">
        <v>4</v>
      </c>
      <c r="C50" s="19">
        <v>5</v>
      </c>
      <c r="D50" s="20" t="s">
        <v>110</v>
      </c>
      <c r="E50" s="21" t="s">
        <v>56</v>
      </c>
      <c r="F50" s="21" t="s">
        <v>114</v>
      </c>
      <c r="G50" s="15">
        <v>130</v>
      </c>
      <c r="H50" s="14">
        <v>0.25</v>
      </c>
      <c r="I50" s="15">
        <f>ROUND(G50*(1+H50),2)</f>
        <v>162.5</v>
      </c>
      <c r="J50" s="22">
        <v>2</v>
      </c>
      <c r="K50" s="23"/>
      <c r="L50" s="23"/>
      <c r="M50" s="19"/>
    </row>
    <row r="51" spans="1:13" s="18" customFormat="1" ht="16.5" customHeight="1" x14ac:dyDescent="0.25">
      <c r="A51" s="9">
        <v>52</v>
      </c>
      <c r="B51" s="19">
        <v>4</v>
      </c>
      <c r="C51" s="19">
        <v>5</v>
      </c>
      <c r="D51" s="20" t="s">
        <v>110</v>
      </c>
      <c r="E51" s="21" t="s">
        <v>56</v>
      </c>
      <c r="F51" s="21" t="s">
        <v>115</v>
      </c>
      <c r="G51" s="15">
        <v>46</v>
      </c>
      <c r="H51" s="14">
        <v>0.25</v>
      </c>
      <c r="I51" s="15">
        <f t="shared" si="1"/>
        <v>57.5</v>
      </c>
      <c r="J51" s="22">
        <v>3</v>
      </c>
      <c r="K51" s="23"/>
      <c r="L51" s="23"/>
      <c r="M51" s="19"/>
    </row>
    <row r="52" spans="1:13" s="18" customFormat="1" ht="16.5" customHeight="1" x14ac:dyDescent="0.25">
      <c r="A52" s="9">
        <v>53</v>
      </c>
      <c r="B52" s="19"/>
      <c r="C52" s="19"/>
      <c r="D52" s="20" t="s">
        <v>110</v>
      </c>
      <c r="E52" s="21" t="s">
        <v>116</v>
      </c>
      <c r="F52" s="21" t="s">
        <v>117</v>
      </c>
      <c r="G52" s="15">
        <v>600</v>
      </c>
      <c r="H52" s="14">
        <v>0.25</v>
      </c>
      <c r="I52" s="15">
        <f t="shared" si="1"/>
        <v>750</v>
      </c>
      <c r="J52" s="22">
        <v>2</v>
      </c>
      <c r="K52" s="23"/>
      <c r="L52" s="23"/>
      <c r="M52" s="19"/>
    </row>
    <row r="53" spans="1:13" s="18" customFormat="1" ht="16.5" customHeight="1" x14ac:dyDescent="0.25">
      <c r="A53" s="9">
        <v>54</v>
      </c>
      <c r="B53" s="19"/>
      <c r="C53" s="19"/>
      <c r="D53" s="20" t="s">
        <v>118</v>
      </c>
      <c r="E53" s="21" t="s">
        <v>42</v>
      </c>
      <c r="F53" s="21" t="s">
        <v>119</v>
      </c>
      <c r="G53" s="15">
        <v>9240</v>
      </c>
      <c r="H53" s="14">
        <v>0.25</v>
      </c>
      <c r="I53" s="15">
        <f t="shared" si="1"/>
        <v>11550</v>
      </c>
      <c r="J53" s="22">
        <v>2</v>
      </c>
      <c r="K53" s="23"/>
      <c r="L53" s="17" t="s">
        <v>30</v>
      </c>
      <c r="M53" s="19"/>
    </row>
    <row r="54" spans="1:13" s="18" customFormat="1" ht="16.5" customHeight="1" x14ac:dyDescent="0.25">
      <c r="A54" s="9">
        <v>55</v>
      </c>
      <c r="B54" s="19">
        <v>4</v>
      </c>
      <c r="C54" s="19">
        <v>5</v>
      </c>
      <c r="D54" s="20" t="s">
        <v>118</v>
      </c>
      <c r="E54" s="21" t="s">
        <v>20</v>
      </c>
      <c r="F54" s="21" t="s">
        <v>120</v>
      </c>
      <c r="G54" s="15">
        <v>86</v>
      </c>
      <c r="H54" s="14">
        <v>0.25</v>
      </c>
      <c r="I54" s="15">
        <f t="shared" si="1"/>
        <v>107.5</v>
      </c>
      <c r="J54" s="22">
        <v>1</v>
      </c>
      <c r="K54" s="23"/>
      <c r="L54" s="23"/>
      <c r="M54" s="19"/>
    </row>
    <row r="55" spans="1:13" s="18" customFormat="1" ht="16.5" customHeight="1" x14ac:dyDescent="0.25">
      <c r="A55" s="9">
        <v>56</v>
      </c>
      <c r="B55" s="19">
        <v>4</v>
      </c>
      <c r="C55" s="19">
        <v>5</v>
      </c>
      <c r="D55" s="20" t="s">
        <v>118</v>
      </c>
      <c r="E55" s="21" t="s">
        <v>56</v>
      </c>
      <c r="F55" s="21" t="s">
        <v>121</v>
      </c>
      <c r="G55" s="15">
        <v>150</v>
      </c>
      <c r="H55" s="14">
        <v>0.25</v>
      </c>
      <c r="I55" s="15">
        <f t="shared" si="1"/>
        <v>187.5</v>
      </c>
      <c r="J55" s="22">
        <v>3</v>
      </c>
      <c r="K55" s="23"/>
      <c r="L55" s="23"/>
      <c r="M55" s="19"/>
    </row>
    <row r="56" spans="1:13" s="18" customFormat="1" ht="16.5" customHeight="1" x14ac:dyDescent="0.25">
      <c r="A56" s="9">
        <v>57</v>
      </c>
      <c r="B56" s="19">
        <v>4</v>
      </c>
      <c r="C56" s="19">
        <v>5</v>
      </c>
      <c r="D56" s="20" t="s">
        <v>118</v>
      </c>
      <c r="E56" s="21" t="s">
        <v>56</v>
      </c>
      <c r="F56" s="21" t="s">
        <v>122</v>
      </c>
      <c r="G56" s="15">
        <v>20</v>
      </c>
      <c r="H56" s="14">
        <v>0.25</v>
      </c>
      <c r="I56" s="15">
        <f t="shared" si="1"/>
        <v>25</v>
      </c>
      <c r="J56" s="22">
        <v>3</v>
      </c>
      <c r="K56" s="23"/>
      <c r="L56" s="23"/>
      <c r="M56" s="19"/>
    </row>
    <row r="57" spans="1:13" s="18" customFormat="1" ht="16.5" customHeight="1" x14ac:dyDescent="0.25">
      <c r="A57" s="9">
        <v>58</v>
      </c>
      <c r="B57" s="19">
        <v>4</v>
      </c>
      <c r="C57" s="19">
        <v>5</v>
      </c>
      <c r="D57" s="20" t="s">
        <v>118</v>
      </c>
      <c r="E57" s="25" t="s">
        <v>123</v>
      </c>
      <c r="F57" s="24" t="s">
        <v>124</v>
      </c>
      <c r="G57" s="15">
        <v>90</v>
      </c>
      <c r="H57" s="14">
        <v>0.25</v>
      </c>
      <c r="I57" s="15">
        <f t="shared" si="1"/>
        <v>112.5</v>
      </c>
      <c r="J57" s="22">
        <v>2</v>
      </c>
      <c r="K57" s="23"/>
      <c r="L57" s="23"/>
      <c r="M57" s="19"/>
    </row>
    <row r="58" spans="1:13" s="18" customFormat="1" ht="16.5" customHeight="1" x14ac:dyDescent="0.25">
      <c r="A58" s="9">
        <v>59</v>
      </c>
      <c r="B58" s="19">
        <v>4</v>
      </c>
      <c r="C58" s="19">
        <v>5</v>
      </c>
      <c r="D58" s="20" t="s">
        <v>118</v>
      </c>
      <c r="E58" s="25" t="s">
        <v>125</v>
      </c>
      <c r="F58" s="21" t="s">
        <v>126</v>
      </c>
      <c r="G58" s="15">
        <v>300</v>
      </c>
      <c r="H58" s="14">
        <v>0.05</v>
      </c>
      <c r="I58" s="15">
        <f t="shared" si="1"/>
        <v>315</v>
      </c>
      <c r="J58" s="22">
        <v>1</v>
      </c>
      <c r="K58" s="23"/>
      <c r="L58" s="23"/>
      <c r="M58" s="19"/>
    </row>
    <row r="59" spans="1:13" s="18" customFormat="1" ht="16.5" customHeight="1" x14ac:dyDescent="0.25">
      <c r="A59" s="9">
        <v>60</v>
      </c>
      <c r="B59" s="19">
        <v>4</v>
      </c>
      <c r="C59" s="19">
        <v>6</v>
      </c>
      <c r="D59" s="20" t="s">
        <v>118</v>
      </c>
      <c r="E59" s="21" t="s">
        <v>127</v>
      </c>
      <c r="F59" s="21" t="s">
        <v>128</v>
      </c>
      <c r="G59" s="15">
        <v>218</v>
      </c>
      <c r="H59" s="14">
        <v>0.25</v>
      </c>
      <c r="I59" s="15">
        <f t="shared" si="1"/>
        <v>272.5</v>
      </c>
      <c r="J59" s="22">
        <v>1</v>
      </c>
      <c r="K59" s="23"/>
      <c r="L59" s="23"/>
      <c r="M59" s="19"/>
    </row>
    <row r="60" spans="1:13" s="18" customFormat="1" ht="16.5" customHeight="1" x14ac:dyDescent="0.25">
      <c r="A60" s="9">
        <v>61</v>
      </c>
      <c r="B60" s="19"/>
      <c r="C60" s="19"/>
      <c r="D60" s="20" t="s">
        <v>129</v>
      </c>
      <c r="E60" s="21" t="s">
        <v>130</v>
      </c>
      <c r="F60" s="21" t="s">
        <v>131</v>
      </c>
      <c r="G60" s="15">
        <v>600</v>
      </c>
      <c r="H60" s="14">
        <v>0.25</v>
      </c>
      <c r="I60" s="15">
        <f t="shared" si="1"/>
        <v>750</v>
      </c>
      <c r="J60" s="22">
        <v>2</v>
      </c>
      <c r="K60" s="23"/>
      <c r="L60" s="23"/>
      <c r="M60" s="19"/>
    </row>
    <row r="61" spans="1:13" s="18" customFormat="1" ht="16.5" customHeight="1" x14ac:dyDescent="0.25">
      <c r="A61" s="9">
        <v>62</v>
      </c>
      <c r="B61" s="19"/>
      <c r="C61" s="19"/>
      <c r="D61" s="20" t="s">
        <v>129</v>
      </c>
      <c r="E61" s="21" t="s">
        <v>20</v>
      </c>
      <c r="F61" s="21" t="s">
        <v>132</v>
      </c>
      <c r="G61" s="15">
        <v>58.2</v>
      </c>
      <c r="H61" s="14">
        <v>0.25</v>
      </c>
      <c r="I61" s="15">
        <f t="shared" si="1"/>
        <v>72.75</v>
      </c>
      <c r="J61" s="22">
        <v>1</v>
      </c>
      <c r="K61" s="23"/>
      <c r="L61" s="23"/>
      <c r="M61" s="19"/>
    </row>
    <row r="62" spans="1:13" s="18" customFormat="1" ht="16.5" customHeight="1" x14ac:dyDescent="0.25">
      <c r="A62" s="9">
        <v>63</v>
      </c>
      <c r="B62" s="19">
        <v>3</v>
      </c>
      <c r="C62" s="19"/>
      <c r="D62" s="20" t="s">
        <v>133</v>
      </c>
      <c r="E62" s="12" t="s">
        <v>14</v>
      </c>
      <c r="F62" s="12" t="s">
        <v>134</v>
      </c>
      <c r="G62" s="15">
        <v>86.01</v>
      </c>
      <c r="H62" s="14">
        <v>0.25</v>
      </c>
      <c r="I62" s="15">
        <v>107.51</v>
      </c>
      <c r="J62" s="22">
        <v>1</v>
      </c>
      <c r="K62" s="23"/>
      <c r="L62" s="23"/>
      <c r="M62" s="19"/>
    </row>
    <row r="63" spans="1:13" s="18" customFormat="1" ht="16.5" customHeight="1" x14ac:dyDescent="0.25">
      <c r="A63" s="9">
        <v>64</v>
      </c>
      <c r="B63" s="19">
        <v>4</v>
      </c>
      <c r="C63" s="19">
        <v>6</v>
      </c>
      <c r="D63" s="20" t="s">
        <v>135</v>
      </c>
      <c r="E63" s="21" t="s">
        <v>136</v>
      </c>
      <c r="F63" s="21" t="s">
        <v>137</v>
      </c>
      <c r="G63" s="15">
        <v>260</v>
      </c>
      <c r="H63" s="14">
        <v>0.25</v>
      </c>
      <c r="I63" s="15">
        <f t="shared" si="1"/>
        <v>325</v>
      </c>
      <c r="J63" s="22">
        <v>1</v>
      </c>
      <c r="K63" s="23"/>
      <c r="L63" s="23"/>
      <c r="M63" s="19"/>
    </row>
    <row r="64" spans="1:13" s="18" customFormat="1" ht="16.5" customHeight="1" x14ac:dyDescent="0.25">
      <c r="A64" s="9">
        <v>65</v>
      </c>
      <c r="B64" s="19"/>
      <c r="C64" s="19"/>
      <c r="D64" s="20" t="s">
        <v>135</v>
      </c>
      <c r="E64" s="21" t="s">
        <v>138</v>
      </c>
      <c r="F64" s="21" t="s">
        <v>139</v>
      </c>
      <c r="G64" s="15">
        <v>1400</v>
      </c>
      <c r="H64" s="14">
        <v>0.25</v>
      </c>
      <c r="I64" s="15">
        <f t="shared" si="1"/>
        <v>1750</v>
      </c>
      <c r="J64" s="22">
        <v>2</v>
      </c>
      <c r="K64" s="23"/>
      <c r="L64" s="23"/>
      <c r="M64" s="19"/>
    </row>
    <row r="65" spans="1:13" s="18" customFormat="1" ht="16.5" customHeight="1" x14ac:dyDescent="0.25">
      <c r="A65" s="9">
        <v>66</v>
      </c>
      <c r="B65" s="19">
        <v>4</v>
      </c>
      <c r="C65" s="19">
        <v>5</v>
      </c>
      <c r="D65" s="20" t="s">
        <v>140</v>
      </c>
      <c r="E65" s="21" t="s">
        <v>141</v>
      </c>
      <c r="F65" s="21" t="s">
        <v>142</v>
      </c>
      <c r="G65" s="15">
        <v>2272</v>
      </c>
      <c r="H65" s="14">
        <v>0.25</v>
      </c>
      <c r="I65" s="15">
        <f t="shared" si="1"/>
        <v>2840</v>
      </c>
      <c r="J65" s="22">
        <v>2</v>
      </c>
      <c r="K65" s="23"/>
      <c r="L65" s="23"/>
      <c r="M65" s="19"/>
    </row>
    <row r="66" spans="1:13" s="18" customFormat="1" ht="16.5" customHeight="1" x14ac:dyDescent="0.25">
      <c r="A66" s="9">
        <v>67</v>
      </c>
      <c r="B66" s="19">
        <v>4</v>
      </c>
      <c r="C66" s="19">
        <v>6</v>
      </c>
      <c r="D66" s="20" t="s">
        <v>143</v>
      </c>
      <c r="E66" s="21" t="s">
        <v>144</v>
      </c>
      <c r="F66" s="21" t="s">
        <v>145</v>
      </c>
      <c r="G66" s="15">
        <v>848.4</v>
      </c>
      <c r="H66" s="14">
        <v>0.25</v>
      </c>
      <c r="I66" s="15">
        <f t="shared" ref="I66:I127" si="2">ROUND(G66*(1+H66),2)</f>
        <v>1060.5</v>
      </c>
      <c r="J66" s="22">
        <v>3</v>
      </c>
      <c r="K66" s="23"/>
      <c r="L66" s="23"/>
      <c r="M66" s="19"/>
    </row>
    <row r="67" spans="1:13" s="18" customFormat="1" ht="16.5" customHeight="1" x14ac:dyDescent="0.25">
      <c r="A67" s="9">
        <v>68</v>
      </c>
      <c r="B67" s="19"/>
      <c r="C67" s="19"/>
      <c r="D67" s="20" t="s">
        <v>143</v>
      </c>
      <c r="E67" s="21" t="s">
        <v>146</v>
      </c>
      <c r="F67" s="21" t="s">
        <v>147</v>
      </c>
      <c r="G67" s="15">
        <v>1195.26</v>
      </c>
      <c r="H67" s="14">
        <v>0.25</v>
      </c>
      <c r="I67" s="15">
        <f t="shared" si="2"/>
        <v>1494.08</v>
      </c>
      <c r="J67" s="22">
        <v>1</v>
      </c>
      <c r="K67" s="23"/>
      <c r="L67" s="23"/>
      <c r="M67" s="19"/>
    </row>
    <row r="68" spans="1:13" s="18" customFormat="1" ht="16.5" customHeight="1" x14ac:dyDescent="0.25">
      <c r="A68" s="9">
        <v>69</v>
      </c>
      <c r="B68" s="19">
        <v>4</v>
      </c>
      <c r="C68" s="19">
        <v>5</v>
      </c>
      <c r="D68" s="20" t="s">
        <v>143</v>
      </c>
      <c r="E68" s="21" t="s">
        <v>148</v>
      </c>
      <c r="F68" s="21" t="s">
        <v>149</v>
      </c>
      <c r="G68" s="15">
        <v>950</v>
      </c>
      <c r="H68" s="14">
        <v>0</v>
      </c>
      <c r="I68" s="15">
        <f t="shared" si="2"/>
        <v>950</v>
      </c>
      <c r="J68" s="22">
        <v>3</v>
      </c>
      <c r="K68" s="23"/>
      <c r="L68" s="23"/>
      <c r="M68" s="19"/>
    </row>
    <row r="69" spans="1:13" s="18" customFormat="1" ht="16.5" customHeight="1" x14ac:dyDescent="0.25">
      <c r="A69" s="9">
        <v>70</v>
      </c>
      <c r="B69" s="19">
        <v>4</v>
      </c>
      <c r="C69" s="19">
        <v>5</v>
      </c>
      <c r="D69" s="20" t="s">
        <v>143</v>
      </c>
      <c r="E69" s="21" t="s">
        <v>148</v>
      </c>
      <c r="F69" s="21" t="s">
        <v>150</v>
      </c>
      <c r="G69" s="15">
        <v>217.65</v>
      </c>
      <c r="H69" s="14">
        <v>0</v>
      </c>
      <c r="I69" s="15">
        <f t="shared" si="2"/>
        <v>217.65</v>
      </c>
      <c r="J69" s="22">
        <v>3</v>
      </c>
      <c r="K69" s="23"/>
      <c r="L69" s="23"/>
      <c r="M69" s="19"/>
    </row>
    <row r="70" spans="1:13" s="18" customFormat="1" ht="16.5" customHeight="1" x14ac:dyDescent="0.25">
      <c r="A70" s="9">
        <v>71</v>
      </c>
      <c r="B70" s="19"/>
      <c r="C70" s="19"/>
      <c r="D70" s="20" t="s">
        <v>151</v>
      </c>
      <c r="E70" s="21" t="s">
        <v>152</v>
      </c>
      <c r="F70" s="21" t="s">
        <v>153</v>
      </c>
      <c r="G70" s="15">
        <v>1800</v>
      </c>
      <c r="H70" s="14">
        <v>0.25</v>
      </c>
      <c r="I70" s="15">
        <f t="shared" si="2"/>
        <v>2250</v>
      </c>
      <c r="J70" s="22">
        <v>2</v>
      </c>
      <c r="K70" s="23"/>
      <c r="L70" s="23"/>
      <c r="M70" s="19"/>
    </row>
    <row r="71" spans="1:13" s="18" customFormat="1" ht="16.5" customHeight="1" x14ac:dyDescent="0.25">
      <c r="A71" s="9">
        <v>72</v>
      </c>
      <c r="B71" s="19">
        <v>4</v>
      </c>
      <c r="C71" s="19">
        <v>6</v>
      </c>
      <c r="D71" s="20" t="s">
        <v>151</v>
      </c>
      <c r="E71" s="21" t="s">
        <v>154</v>
      </c>
      <c r="F71" s="21" t="s">
        <v>155</v>
      </c>
      <c r="G71" s="15">
        <v>2000</v>
      </c>
      <c r="H71" s="14">
        <v>0.25</v>
      </c>
      <c r="I71" s="15">
        <f t="shared" si="2"/>
        <v>2500</v>
      </c>
      <c r="J71" s="22">
        <v>2</v>
      </c>
      <c r="K71" s="23"/>
      <c r="L71" s="23"/>
      <c r="M71" s="19"/>
    </row>
    <row r="72" spans="1:13" s="18" customFormat="1" ht="16.5" customHeight="1" x14ac:dyDescent="0.25">
      <c r="A72" s="9">
        <v>73</v>
      </c>
      <c r="B72" s="19">
        <v>4</v>
      </c>
      <c r="C72" s="19">
        <v>9</v>
      </c>
      <c r="D72" s="20">
        <v>45714</v>
      </c>
      <c r="E72" s="21" t="s">
        <v>156</v>
      </c>
      <c r="F72" s="21" t="s">
        <v>157</v>
      </c>
      <c r="G72" s="15">
        <v>9273.7099999999991</v>
      </c>
      <c r="H72" s="14">
        <v>0.25</v>
      </c>
      <c r="I72" s="15">
        <f t="shared" si="2"/>
        <v>11592.14</v>
      </c>
      <c r="J72" s="22">
        <v>3</v>
      </c>
      <c r="K72" s="23"/>
      <c r="L72" s="17" t="s">
        <v>30</v>
      </c>
      <c r="M72" s="19"/>
    </row>
    <row r="73" spans="1:13" s="18" customFormat="1" ht="16.5" customHeight="1" x14ac:dyDescent="0.25">
      <c r="A73" s="9">
        <v>74</v>
      </c>
      <c r="B73" s="19">
        <v>4</v>
      </c>
      <c r="C73" s="19">
        <v>5</v>
      </c>
      <c r="D73" s="20" t="s">
        <v>158</v>
      </c>
      <c r="E73" s="21" t="s">
        <v>159</v>
      </c>
      <c r="F73" s="21" t="s">
        <v>160</v>
      </c>
      <c r="G73" s="15">
        <v>6.15</v>
      </c>
      <c r="H73" s="14">
        <v>0.25</v>
      </c>
      <c r="I73" s="15">
        <f t="shared" si="2"/>
        <v>7.69</v>
      </c>
      <c r="J73" s="22">
        <v>1</v>
      </c>
      <c r="K73" s="23"/>
      <c r="L73" s="23"/>
      <c r="M73" s="19"/>
    </row>
    <row r="74" spans="1:13" s="18" customFormat="1" ht="16.5" customHeight="1" x14ac:dyDescent="0.25">
      <c r="A74" s="9">
        <v>75</v>
      </c>
      <c r="B74" s="19"/>
      <c r="C74" s="19"/>
      <c r="D74" s="20" t="s">
        <v>161</v>
      </c>
      <c r="E74" s="21" t="s">
        <v>162</v>
      </c>
      <c r="F74" s="21" t="s">
        <v>163</v>
      </c>
      <c r="G74" s="15">
        <v>316</v>
      </c>
      <c r="H74" s="14"/>
      <c r="I74" s="15">
        <f t="shared" si="2"/>
        <v>316</v>
      </c>
      <c r="J74" s="22">
        <v>1</v>
      </c>
      <c r="K74" s="23"/>
      <c r="L74" s="23"/>
      <c r="M74" s="19"/>
    </row>
    <row r="75" spans="1:13" s="18" customFormat="1" ht="16.5" customHeight="1" x14ac:dyDescent="0.25">
      <c r="A75" s="9">
        <v>76</v>
      </c>
      <c r="B75" s="19">
        <v>3</v>
      </c>
      <c r="C75" s="19">
        <v>2</v>
      </c>
      <c r="D75" s="20" t="s">
        <v>158</v>
      </c>
      <c r="E75" s="21" t="s">
        <v>84</v>
      </c>
      <c r="F75" s="21" t="s">
        <v>164</v>
      </c>
      <c r="G75" s="15">
        <v>448</v>
      </c>
      <c r="H75" s="14">
        <v>0.25</v>
      </c>
      <c r="I75" s="15">
        <f t="shared" si="2"/>
        <v>560</v>
      </c>
      <c r="J75" s="22">
        <v>1</v>
      </c>
      <c r="K75" s="23"/>
      <c r="L75" s="23"/>
      <c r="M75" s="19"/>
    </row>
    <row r="76" spans="1:13" s="18" customFormat="1" ht="16.5" customHeight="1" x14ac:dyDescent="0.25">
      <c r="A76" s="9">
        <v>77</v>
      </c>
      <c r="B76" s="19">
        <v>4</v>
      </c>
      <c r="C76" s="19">
        <v>5</v>
      </c>
      <c r="D76" s="20" t="s">
        <v>158</v>
      </c>
      <c r="E76" s="21" t="s">
        <v>148</v>
      </c>
      <c r="F76" s="24" t="s">
        <v>165</v>
      </c>
      <c r="G76" s="15">
        <v>178</v>
      </c>
      <c r="H76" s="14">
        <v>0</v>
      </c>
      <c r="I76" s="15">
        <f t="shared" si="2"/>
        <v>178</v>
      </c>
      <c r="J76" s="22">
        <v>1</v>
      </c>
      <c r="K76" s="23"/>
      <c r="L76" s="23"/>
      <c r="M76" s="19"/>
    </row>
    <row r="77" spans="1:13" s="18" customFormat="1" ht="16.5" customHeight="1" x14ac:dyDescent="0.25">
      <c r="A77" s="9">
        <v>78</v>
      </c>
      <c r="B77" s="19">
        <v>4</v>
      </c>
      <c r="C77" s="19">
        <v>5</v>
      </c>
      <c r="D77" s="20" t="s">
        <v>166</v>
      </c>
      <c r="E77" s="21" t="s">
        <v>148</v>
      </c>
      <c r="F77" s="24" t="s">
        <v>167</v>
      </c>
      <c r="G77" s="15">
        <v>129</v>
      </c>
      <c r="H77" s="14">
        <v>0</v>
      </c>
      <c r="I77" s="15">
        <f t="shared" si="2"/>
        <v>129</v>
      </c>
      <c r="J77" s="22">
        <v>1</v>
      </c>
      <c r="K77" s="23"/>
      <c r="L77" s="23"/>
      <c r="M77" s="19"/>
    </row>
    <row r="78" spans="1:13" s="18" customFormat="1" ht="16.5" customHeight="1" x14ac:dyDescent="0.25">
      <c r="A78" s="9">
        <v>79</v>
      </c>
      <c r="B78" s="19">
        <v>4</v>
      </c>
      <c r="C78" s="19">
        <v>9</v>
      </c>
      <c r="D78" s="20">
        <v>45714</v>
      </c>
      <c r="E78" s="21" t="s">
        <v>89</v>
      </c>
      <c r="F78" s="21" t="s">
        <v>168</v>
      </c>
      <c r="G78" s="15">
        <f>207.18+8</f>
        <v>215.18</v>
      </c>
      <c r="H78" s="14">
        <v>0.25</v>
      </c>
      <c r="I78" s="15">
        <f t="shared" si="2"/>
        <v>268.98</v>
      </c>
      <c r="J78" s="22">
        <v>1</v>
      </c>
      <c r="K78" s="23"/>
      <c r="L78" s="23"/>
      <c r="M78" s="19"/>
    </row>
    <row r="79" spans="1:13" s="18" customFormat="1" ht="16.5" customHeight="1" x14ac:dyDescent="0.25">
      <c r="A79" s="9">
        <v>80</v>
      </c>
      <c r="B79" s="19"/>
      <c r="C79" s="19"/>
      <c r="D79" s="20" t="s">
        <v>169</v>
      </c>
      <c r="E79" s="30" t="s">
        <v>37</v>
      </c>
      <c r="F79" s="21" t="s">
        <v>170</v>
      </c>
      <c r="G79" s="15">
        <v>234</v>
      </c>
      <c r="H79" s="14">
        <v>0.05</v>
      </c>
      <c r="I79" s="15">
        <f t="shared" si="2"/>
        <v>245.7</v>
      </c>
      <c r="J79" s="22">
        <v>1</v>
      </c>
      <c r="K79" s="23"/>
      <c r="L79" s="23"/>
      <c r="M79" s="19"/>
    </row>
    <row r="80" spans="1:13" s="18" customFormat="1" ht="16.5" customHeight="1" x14ac:dyDescent="0.25">
      <c r="A80" s="9">
        <v>81</v>
      </c>
      <c r="B80" s="19">
        <v>3</v>
      </c>
      <c r="C80" s="19">
        <v>2</v>
      </c>
      <c r="D80" s="20" t="s">
        <v>171</v>
      </c>
      <c r="E80" s="31" t="s">
        <v>172</v>
      </c>
      <c r="F80" s="24" t="s">
        <v>173</v>
      </c>
      <c r="G80" s="15">
        <v>47.52</v>
      </c>
      <c r="H80" s="14">
        <v>0.25</v>
      </c>
      <c r="I80" s="15">
        <f t="shared" si="2"/>
        <v>59.4</v>
      </c>
      <c r="J80" s="22">
        <v>1</v>
      </c>
      <c r="K80" s="23"/>
      <c r="L80" s="23"/>
      <c r="M80" s="19"/>
    </row>
    <row r="81" spans="1:13" s="18" customFormat="1" ht="16.5" customHeight="1" x14ac:dyDescent="0.25">
      <c r="A81" s="9">
        <v>82</v>
      </c>
      <c r="B81" s="19">
        <v>3</v>
      </c>
      <c r="C81" s="32">
        <v>1</v>
      </c>
      <c r="D81" s="33" t="s">
        <v>174</v>
      </c>
      <c r="E81" s="34" t="s">
        <v>175</v>
      </c>
      <c r="F81" s="21" t="s">
        <v>176</v>
      </c>
      <c r="G81" s="15">
        <v>370</v>
      </c>
      <c r="H81" s="14">
        <v>0</v>
      </c>
      <c r="I81" s="15">
        <f t="shared" si="2"/>
        <v>370</v>
      </c>
      <c r="J81" s="22">
        <v>2</v>
      </c>
      <c r="K81" s="23"/>
      <c r="L81" s="23"/>
      <c r="M81" s="19"/>
    </row>
    <row r="82" spans="1:13" s="18" customFormat="1" ht="16.5" customHeight="1" x14ac:dyDescent="0.25">
      <c r="A82" s="9">
        <v>83</v>
      </c>
      <c r="B82" s="19">
        <v>3</v>
      </c>
      <c r="C82" s="32">
        <v>2</v>
      </c>
      <c r="D82" s="33" t="s">
        <v>177</v>
      </c>
      <c r="E82" s="21" t="s">
        <v>84</v>
      </c>
      <c r="F82" s="21" t="s">
        <v>178</v>
      </c>
      <c r="G82" s="15">
        <v>172</v>
      </c>
      <c r="H82" s="14">
        <v>0.25</v>
      </c>
      <c r="I82" s="15">
        <f t="shared" si="2"/>
        <v>215</v>
      </c>
      <c r="J82" s="22">
        <v>1</v>
      </c>
      <c r="K82" s="23"/>
      <c r="L82" s="23"/>
      <c r="M82" s="19"/>
    </row>
    <row r="83" spans="1:13" s="18" customFormat="1" ht="16.5" customHeight="1" x14ac:dyDescent="0.25">
      <c r="A83" s="9">
        <v>84</v>
      </c>
      <c r="B83" s="19">
        <v>4</v>
      </c>
      <c r="C83" s="19">
        <v>9</v>
      </c>
      <c r="D83" s="33">
        <v>45715</v>
      </c>
      <c r="E83" s="12" t="s">
        <v>179</v>
      </c>
      <c r="F83" s="21" t="s">
        <v>180</v>
      </c>
      <c r="G83" s="15">
        <v>178.36</v>
      </c>
      <c r="H83" s="14">
        <v>0.25</v>
      </c>
      <c r="I83" s="15">
        <f t="shared" si="2"/>
        <v>222.95</v>
      </c>
      <c r="J83" s="22">
        <v>1</v>
      </c>
      <c r="K83" s="23"/>
      <c r="L83" s="23"/>
      <c r="M83" s="19"/>
    </row>
    <row r="84" spans="1:13" s="18" customFormat="1" ht="16.5" customHeight="1" x14ac:dyDescent="0.25">
      <c r="A84" s="9">
        <v>85</v>
      </c>
      <c r="B84" s="19">
        <v>4</v>
      </c>
      <c r="C84" s="19">
        <v>5</v>
      </c>
      <c r="D84" s="33" t="s">
        <v>181</v>
      </c>
      <c r="E84" s="21" t="s">
        <v>20</v>
      </c>
      <c r="F84" s="21" t="s">
        <v>182</v>
      </c>
      <c r="G84" s="15">
        <v>86</v>
      </c>
      <c r="H84" s="14">
        <v>0.25</v>
      </c>
      <c r="I84" s="15">
        <f t="shared" si="2"/>
        <v>107.5</v>
      </c>
      <c r="J84" s="22">
        <v>1</v>
      </c>
      <c r="K84" s="23"/>
      <c r="L84" s="23"/>
      <c r="M84" s="19"/>
    </row>
    <row r="85" spans="1:13" s="18" customFormat="1" ht="16.5" customHeight="1" x14ac:dyDescent="0.25">
      <c r="A85" s="9">
        <v>86</v>
      </c>
      <c r="B85" s="19">
        <v>3</v>
      </c>
      <c r="C85" s="19">
        <v>2</v>
      </c>
      <c r="D85" s="20" t="s">
        <v>181</v>
      </c>
      <c r="E85" s="25" t="s">
        <v>84</v>
      </c>
      <c r="F85" s="21" t="s">
        <v>183</v>
      </c>
      <c r="G85" s="15">
        <v>112</v>
      </c>
      <c r="H85" s="14">
        <v>0.25</v>
      </c>
      <c r="I85" s="15">
        <f t="shared" si="2"/>
        <v>140</v>
      </c>
      <c r="J85" s="22">
        <v>1</v>
      </c>
      <c r="K85" s="23"/>
      <c r="L85" s="23"/>
      <c r="M85" s="19"/>
    </row>
    <row r="86" spans="1:13" s="18" customFormat="1" ht="16.5" customHeight="1" x14ac:dyDescent="0.25">
      <c r="A86" s="9">
        <v>87</v>
      </c>
      <c r="B86" s="19"/>
      <c r="C86" s="19"/>
      <c r="D86" s="20" t="s">
        <v>181</v>
      </c>
      <c r="E86" s="21" t="s">
        <v>172</v>
      </c>
      <c r="F86" s="21" t="s">
        <v>184</v>
      </c>
      <c r="G86" s="15">
        <v>300</v>
      </c>
      <c r="H86" s="14">
        <v>0.25</v>
      </c>
      <c r="I86" s="15">
        <f t="shared" si="2"/>
        <v>375</v>
      </c>
      <c r="J86" s="22">
        <v>2</v>
      </c>
      <c r="K86" s="23"/>
      <c r="L86" s="23"/>
      <c r="M86" s="19"/>
    </row>
    <row r="87" spans="1:13" s="18" customFormat="1" ht="16.5" customHeight="1" x14ac:dyDescent="0.25">
      <c r="A87" s="9">
        <v>88</v>
      </c>
      <c r="B87" s="19">
        <v>3</v>
      </c>
      <c r="C87" s="19">
        <v>2</v>
      </c>
      <c r="D87" s="20" t="s">
        <v>185</v>
      </c>
      <c r="E87" s="21" t="s">
        <v>186</v>
      </c>
      <c r="F87" s="21" t="s">
        <v>187</v>
      </c>
      <c r="G87" s="15">
        <v>30.9</v>
      </c>
      <c r="H87" s="14">
        <v>0</v>
      </c>
      <c r="I87" s="15">
        <f t="shared" si="2"/>
        <v>30.9</v>
      </c>
      <c r="J87" s="22">
        <v>1</v>
      </c>
      <c r="K87" s="23"/>
      <c r="L87" s="23"/>
      <c r="M87" s="19"/>
    </row>
    <row r="88" spans="1:13" s="18" customFormat="1" ht="16.5" customHeight="1" x14ac:dyDescent="0.25">
      <c r="A88" s="9">
        <v>89</v>
      </c>
      <c r="B88" s="19"/>
      <c r="C88" s="19"/>
      <c r="D88" s="20" t="s">
        <v>185</v>
      </c>
      <c r="E88" s="21" t="s">
        <v>56</v>
      </c>
      <c r="F88" s="24" t="s">
        <v>188</v>
      </c>
      <c r="G88" s="15">
        <v>3943</v>
      </c>
      <c r="H88" s="14">
        <v>0.25</v>
      </c>
      <c r="I88" s="15">
        <f t="shared" si="2"/>
        <v>4928.75</v>
      </c>
      <c r="J88" s="22">
        <v>3</v>
      </c>
      <c r="K88" s="23"/>
      <c r="L88" s="17" t="s">
        <v>30</v>
      </c>
      <c r="M88" s="19"/>
    </row>
    <row r="89" spans="1:13" s="18" customFormat="1" ht="16.5" customHeight="1" x14ac:dyDescent="0.25">
      <c r="A89" s="9">
        <v>90</v>
      </c>
      <c r="B89" s="19"/>
      <c r="C89" s="19"/>
      <c r="D89" s="20" t="s">
        <v>185</v>
      </c>
      <c r="E89" s="21" t="s">
        <v>56</v>
      </c>
      <c r="F89" s="21" t="s">
        <v>189</v>
      </c>
      <c r="G89" s="15">
        <v>660</v>
      </c>
      <c r="H89" s="14">
        <v>0.25</v>
      </c>
      <c r="I89" s="15">
        <f t="shared" si="2"/>
        <v>825</v>
      </c>
      <c r="J89" s="22">
        <v>3</v>
      </c>
      <c r="K89" s="23"/>
      <c r="L89" s="23"/>
      <c r="M89" s="19"/>
    </row>
    <row r="90" spans="1:13" s="18" customFormat="1" ht="16.5" customHeight="1" x14ac:dyDescent="0.25">
      <c r="A90" s="9">
        <v>91</v>
      </c>
      <c r="B90" s="19"/>
      <c r="C90" s="19"/>
      <c r="D90" s="20" t="s">
        <v>185</v>
      </c>
      <c r="E90" s="21" t="s">
        <v>56</v>
      </c>
      <c r="F90" s="21" t="s">
        <v>190</v>
      </c>
      <c r="G90" s="15">
        <v>1671</v>
      </c>
      <c r="H90" s="14">
        <v>0.25</v>
      </c>
      <c r="I90" s="15">
        <f t="shared" si="2"/>
        <v>2088.75</v>
      </c>
      <c r="J90" s="22">
        <v>2</v>
      </c>
      <c r="K90" s="23"/>
      <c r="L90" s="23"/>
      <c r="M90" s="19"/>
    </row>
    <row r="91" spans="1:13" s="18" customFormat="1" ht="16.5" customHeight="1" x14ac:dyDescent="0.25">
      <c r="A91" s="9">
        <v>92</v>
      </c>
      <c r="B91" s="19"/>
      <c r="C91" s="19"/>
      <c r="D91" s="20" t="s">
        <v>185</v>
      </c>
      <c r="E91" s="21" t="s">
        <v>56</v>
      </c>
      <c r="F91" s="21" t="s">
        <v>191</v>
      </c>
      <c r="G91" s="15">
        <v>265</v>
      </c>
      <c r="H91" s="14">
        <v>0.25</v>
      </c>
      <c r="I91" s="15">
        <f t="shared" si="2"/>
        <v>331.25</v>
      </c>
      <c r="J91" s="22">
        <v>2</v>
      </c>
      <c r="K91" s="23"/>
      <c r="L91" s="23"/>
      <c r="M91" s="19"/>
    </row>
    <row r="92" spans="1:13" s="18" customFormat="1" ht="16.5" customHeight="1" x14ac:dyDescent="0.25">
      <c r="A92" s="9">
        <v>93</v>
      </c>
      <c r="B92" s="19"/>
      <c r="C92" s="19"/>
      <c r="D92" s="20" t="s">
        <v>185</v>
      </c>
      <c r="E92" s="21" t="s">
        <v>56</v>
      </c>
      <c r="F92" s="21" t="s">
        <v>192</v>
      </c>
      <c r="G92" s="15">
        <v>160</v>
      </c>
      <c r="H92" s="14">
        <v>0.25</v>
      </c>
      <c r="I92" s="15">
        <f t="shared" si="2"/>
        <v>200</v>
      </c>
      <c r="J92" s="22">
        <v>2</v>
      </c>
      <c r="K92" s="23"/>
      <c r="L92" s="23"/>
      <c r="M92" s="19"/>
    </row>
    <row r="93" spans="1:13" s="18" customFormat="1" ht="16.5" customHeight="1" x14ac:dyDescent="0.25">
      <c r="A93" s="9">
        <v>94</v>
      </c>
      <c r="B93" s="19"/>
      <c r="C93" s="19"/>
      <c r="D93" s="20" t="s">
        <v>185</v>
      </c>
      <c r="E93" s="21" t="s">
        <v>56</v>
      </c>
      <c r="F93" s="21" t="s">
        <v>193</v>
      </c>
      <c r="G93" s="15">
        <v>100</v>
      </c>
      <c r="H93" s="14">
        <v>0.25</v>
      </c>
      <c r="I93" s="15">
        <f t="shared" si="2"/>
        <v>125</v>
      </c>
      <c r="J93" s="22">
        <v>2</v>
      </c>
      <c r="K93" s="23"/>
      <c r="L93" s="23"/>
      <c r="M93" s="19"/>
    </row>
    <row r="94" spans="1:13" s="18" customFormat="1" ht="16.5" customHeight="1" x14ac:dyDescent="0.25">
      <c r="A94" s="9">
        <v>95</v>
      </c>
      <c r="B94" s="19"/>
      <c r="C94" s="19"/>
      <c r="D94" s="20" t="s">
        <v>185</v>
      </c>
      <c r="E94" s="21" t="s">
        <v>56</v>
      </c>
      <c r="F94" s="21" t="s">
        <v>194</v>
      </c>
      <c r="G94" s="15">
        <v>405</v>
      </c>
      <c r="H94" s="14">
        <v>0.25</v>
      </c>
      <c r="I94" s="15">
        <f t="shared" si="2"/>
        <v>506.25</v>
      </c>
      <c r="J94" s="22">
        <v>2</v>
      </c>
      <c r="K94" s="23"/>
      <c r="L94" s="23"/>
      <c r="M94" s="19"/>
    </row>
    <row r="95" spans="1:13" s="18" customFormat="1" ht="16.5" customHeight="1" x14ac:dyDescent="0.25">
      <c r="A95" s="9">
        <v>96</v>
      </c>
      <c r="B95" s="19"/>
      <c r="C95" s="19"/>
      <c r="D95" s="20" t="s">
        <v>195</v>
      </c>
      <c r="E95" s="21" t="s">
        <v>196</v>
      </c>
      <c r="F95" s="21" t="s">
        <v>197</v>
      </c>
      <c r="G95" s="15">
        <v>2930</v>
      </c>
      <c r="H95" s="14">
        <v>0.25</v>
      </c>
      <c r="I95" s="15">
        <f t="shared" si="2"/>
        <v>3662.5</v>
      </c>
      <c r="J95" s="22">
        <v>3</v>
      </c>
      <c r="K95" s="23"/>
      <c r="L95" s="17" t="s">
        <v>30</v>
      </c>
      <c r="M95" s="19"/>
    </row>
    <row r="96" spans="1:13" s="18" customFormat="1" ht="16.5" customHeight="1" x14ac:dyDescent="0.25">
      <c r="A96" s="9">
        <v>97</v>
      </c>
      <c r="B96" s="19"/>
      <c r="C96" s="19"/>
      <c r="D96" s="20" t="s">
        <v>195</v>
      </c>
      <c r="E96" s="21" t="s">
        <v>14</v>
      </c>
      <c r="F96" s="12" t="s">
        <v>198</v>
      </c>
      <c r="G96" s="15">
        <v>66.16</v>
      </c>
      <c r="H96" s="14">
        <v>0.25</v>
      </c>
      <c r="I96" s="15">
        <f t="shared" si="2"/>
        <v>82.7</v>
      </c>
      <c r="J96" s="22">
        <v>1</v>
      </c>
      <c r="K96" s="23"/>
      <c r="L96" s="23"/>
      <c r="M96" s="19"/>
    </row>
    <row r="97" spans="1:13" s="18" customFormat="1" ht="16.5" customHeight="1" x14ac:dyDescent="0.25">
      <c r="A97" s="9">
        <v>98</v>
      </c>
      <c r="B97" s="19"/>
      <c r="C97" s="19"/>
      <c r="D97" s="20" t="s">
        <v>199</v>
      </c>
      <c r="E97" s="21" t="s">
        <v>200</v>
      </c>
      <c r="F97" s="21" t="s">
        <v>201</v>
      </c>
      <c r="G97" s="15">
        <v>900</v>
      </c>
      <c r="H97" s="14">
        <v>0.25</v>
      </c>
      <c r="I97" s="15">
        <f t="shared" si="2"/>
        <v>1125</v>
      </c>
      <c r="J97" s="22">
        <v>2</v>
      </c>
      <c r="K97" s="23"/>
      <c r="L97" s="23"/>
      <c r="M97" s="19"/>
    </row>
    <row r="98" spans="1:13" s="18" customFormat="1" ht="16.5" customHeight="1" x14ac:dyDescent="0.25">
      <c r="A98" s="9">
        <v>99</v>
      </c>
      <c r="B98" s="19"/>
      <c r="C98" s="19"/>
      <c r="D98" s="20" t="s">
        <v>199</v>
      </c>
      <c r="E98" s="21" t="s">
        <v>202</v>
      </c>
      <c r="F98" s="21" t="s">
        <v>203</v>
      </c>
      <c r="G98" s="15">
        <v>273.29000000000002</v>
      </c>
      <c r="H98" s="14">
        <v>0.25</v>
      </c>
      <c r="I98" s="15">
        <f t="shared" si="2"/>
        <v>341.61</v>
      </c>
      <c r="J98" s="22">
        <v>2</v>
      </c>
      <c r="K98" s="23"/>
      <c r="L98" s="23"/>
      <c r="M98" s="19"/>
    </row>
    <row r="99" spans="1:13" s="18" customFormat="1" ht="16.5" customHeight="1" x14ac:dyDescent="0.25">
      <c r="A99" s="9">
        <v>100</v>
      </c>
      <c r="B99" s="19"/>
      <c r="C99" s="19"/>
      <c r="D99" s="20" t="s">
        <v>199</v>
      </c>
      <c r="E99" s="21" t="s">
        <v>56</v>
      </c>
      <c r="F99" s="21" t="s">
        <v>204</v>
      </c>
      <c r="G99" s="15">
        <v>300</v>
      </c>
      <c r="H99" s="14">
        <v>0.25</v>
      </c>
      <c r="I99" s="15">
        <f t="shared" si="2"/>
        <v>375</v>
      </c>
      <c r="J99" s="22">
        <v>3</v>
      </c>
      <c r="K99" s="23"/>
      <c r="L99" s="23"/>
      <c r="M99" s="19"/>
    </row>
    <row r="100" spans="1:13" s="18" customFormat="1" ht="16.5" customHeight="1" x14ac:dyDescent="0.25">
      <c r="A100" s="9">
        <v>101</v>
      </c>
      <c r="B100" s="19"/>
      <c r="C100" s="19"/>
      <c r="D100" s="20" t="s">
        <v>199</v>
      </c>
      <c r="E100" s="21" t="s">
        <v>56</v>
      </c>
      <c r="F100" s="21" t="s">
        <v>205</v>
      </c>
      <c r="G100" s="15">
        <v>280</v>
      </c>
      <c r="H100" s="14">
        <v>0.25</v>
      </c>
      <c r="I100" s="15">
        <f t="shared" si="2"/>
        <v>350</v>
      </c>
      <c r="J100" s="22">
        <v>3</v>
      </c>
      <c r="K100" s="23"/>
      <c r="L100" s="23"/>
      <c r="M100" s="19"/>
    </row>
    <row r="101" spans="1:13" s="18" customFormat="1" ht="16.5" customHeight="1" x14ac:dyDescent="0.25">
      <c r="A101" s="9">
        <v>102</v>
      </c>
      <c r="B101" s="19"/>
      <c r="C101" s="19"/>
      <c r="D101" s="20" t="s">
        <v>199</v>
      </c>
      <c r="E101" s="21" t="s">
        <v>20</v>
      </c>
      <c r="F101" s="21" t="s">
        <v>206</v>
      </c>
      <c r="G101" s="15">
        <v>46.07</v>
      </c>
      <c r="H101" s="14">
        <v>0.25</v>
      </c>
      <c r="I101" s="15">
        <f t="shared" si="2"/>
        <v>57.59</v>
      </c>
      <c r="J101" s="22">
        <v>1</v>
      </c>
      <c r="K101" s="23"/>
      <c r="L101" s="23"/>
      <c r="M101" s="19"/>
    </row>
    <row r="102" spans="1:13" s="18" customFormat="1" ht="16.5" customHeight="1" x14ac:dyDescent="0.25">
      <c r="A102" s="9">
        <v>103</v>
      </c>
      <c r="B102" s="19"/>
      <c r="C102" s="19"/>
      <c r="D102" s="20" t="s">
        <v>207</v>
      </c>
      <c r="E102" s="21" t="s">
        <v>42</v>
      </c>
      <c r="F102" s="21" t="s">
        <v>208</v>
      </c>
      <c r="G102" s="15">
        <v>2600</v>
      </c>
      <c r="H102" s="14">
        <v>0.25</v>
      </c>
      <c r="I102" s="15">
        <f t="shared" si="2"/>
        <v>3250</v>
      </c>
      <c r="J102" s="22">
        <v>2</v>
      </c>
      <c r="K102" s="23"/>
      <c r="L102" s="23"/>
      <c r="M102" s="19"/>
    </row>
    <row r="103" spans="1:13" s="18" customFormat="1" ht="16.5" customHeight="1" x14ac:dyDescent="0.25">
      <c r="A103" s="9">
        <v>104</v>
      </c>
      <c r="B103" s="19"/>
      <c r="C103" s="19"/>
      <c r="D103" s="20" t="s">
        <v>207</v>
      </c>
      <c r="E103" s="21" t="s">
        <v>209</v>
      </c>
      <c r="F103" s="21" t="s">
        <v>210</v>
      </c>
      <c r="G103" s="15">
        <v>2642</v>
      </c>
      <c r="H103" s="14">
        <v>0.25</v>
      </c>
      <c r="I103" s="15">
        <f t="shared" si="2"/>
        <v>3302.5</v>
      </c>
      <c r="J103" s="22">
        <v>2</v>
      </c>
      <c r="K103" s="23"/>
      <c r="L103" s="23"/>
      <c r="M103" s="19"/>
    </row>
    <row r="104" spans="1:13" s="18" customFormat="1" ht="16.5" customHeight="1" x14ac:dyDescent="0.25">
      <c r="A104" s="9">
        <v>105</v>
      </c>
      <c r="B104" s="19"/>
      <c r="C104" s="19"/>
      <c r="D104" s="20" t="s">
        <v>211</v>
      </c>
      <c r="E104" s="21" t="s">
        <v>212</v>
      </c>
      <c r="F104" s="21" t="s">
        <v>213</v>
      </c>
      <c r="G104" s="15">
        <v>600</v>
      </c>
      <c r="H104" s="14">
        <v>0.25</v>
      </c>
      <c r="I104" s="15">
        <f t="shared" si="2"/>
        <v>750</v>
      </c>
      <c r="J104" s="22">
        <v>2</v>
      </c>
      <c r="K104" s="23"/>
      <c r="L104" s="23"/>
      <c r="M104" s="19"/>
    </row>
    <row r="105" spans="1:13" s="18" customFormat="1" ht="16.5" customHeight="1" x14ac:dyDescent="0.25">
      <c r="A105" s="9">
        <v>106</v>
      </c>
      <c r="B105" s="19"/>
      <c r="C105" s="19"/>
      <c r="D105" s="20" t="s">
        <v>211</v>
      </c>
      <c r="E105" s="21" t="s">
        <v>56</v>
      </c>
      <c r="F105" s="21" t="s">
        <v>214</v>
      </c>
      <c r="G105" s="15">
        <v>610</v>
      </c>
      <c r="H105" s="14">
        <v>0.25</v>
      </c>
      <c r="I105" s="15">
        <f t="shared" si="2"/>
        <v>762.5</v>
      </c>
      <c r="J105" s="22">
        <v>2</v>
      </c>
      <c r="K105" s="23"/>
      <c r="L105" s="23"/>
      <c r="M105" s="19"/>
    </row>
    <row r="106" spans="1:13" s="18" customFormat="1" ht="16.5" customHeight="1" x14ac:dyDescent="0.25">
      <c r="A106" s="9">
        <v>107</v>
      </c>
      <c r="B106" s="19"/>
      <c r="C106" s="19"/>
      <c r="D106" s="20" t="s">
        <v>211</v>
      </c>
      <c r="E106" s="21" t="s">
        <v>20</v>
      </c>
      <c r="F106" s="21" t="s">
        <v>215</v>
      </c>
      <c r="G106" s="15">
        <v>36.96</v>
      </c>
      <c r="H106" s="14">
        <v>0.25</v>
      </c>
      <c r="I106" s="15">
        <f t="shared" si="2"/>
        <v>46.2</v>
      </c>
      <c r="J106" s="22">
        <v>1</v>
      </c>
      <c r="K106" s="23"/>
      <c r="L106" s="23"/>
      <c r="M106" s="19"/>
    </row>
    <row r="107" spans="1:13" s="18" customFormat="1" ht="16.5" customHeight="1" x14ac:dyDescent="0.25">
      <c r="A107" s="9">
        <v>108</v>
      </c>
      <c r="B107" s="19"/>
      <c r="C107" s="19"/>
      <c r="D107" s="20" t="s">
        <v>216</v>
      </c>
      <c r="E107" s="21" t="s">
        <v>217</v>
      </c>
      <c r="F107" s="21" t="s">
        <v>218</v>
      </c>
      <c r="G107" s="15">
        <v>64</v>
      </c>
      <c r="H107" s="14">
        <v>0.25</v>
      </c>
      <c r="I107" s="15">
        <f t="shared" si="2"/>
        <v>80</v>
      </c>
      <c r="J107" s="22">
        <v>1</v>
      </c>
      <c r="K107" s="23"/>
      <c r="L107" s="23"/>
      <c r="M107" s="19"/>
    </row>
    <row r="108" spans="1:13" s="18" customFormat="1" ht="16.5" customHeight="1" x14ac:dyDescent="0.25">
      <c r="A108" s="9">
        <v>109</v>
      </c>
      <c r="B108" s="19"/>
      <c r="C108" s="19"/>
      <c r="D108" s="20" t="s">
        <v>216</v>
      </c>
      <c r="E108" s="21" t="s">
        <v>219</v>
      </c>
      <c r="F108" s="21" t="s">
        <v>220</v>
      </c>
      <c r="G108" s="15">
        <v>509.44</v>
      </c>
      <c r="H108" s="14">
        <v>0.25</v>
      </c>
      <c r="I108" s="15">
        <f t="shared" si="2"/>
        <v>636.79999999999995</v>
      </c>
      <c r="J108" s="22">
        <v>2</v>
      </c>
      <c r="K108" s="23"/>
      <c r="L108" s="23"/>
      <c r="M108" s="19"/>
    </row>
    <row r="109" spans="1:13" s="18" customFormat="1" ht="16.5" customHeight="1" x14ac:dyDescent="0.25">
      <c r="A109" s="9">
        <v>110</v>
      </c>
      <c r="B109" s="19"/>
      <c r="C109" s="19"/>
      <c r="D109" s="20" t="s">
        <v>216</v>
      </c>
      <c r="E109" s="21" t="s">
        <v>221</v>
      </c>
      <c r="F109" s="21" t="s">
        <v>222</v>
      </c>
      <c r="G109" s="15">
        <v>2400</v>
      </c>
      <c r="H109" s="14">
        <v>0.25</v>
      </c>
      <c r="I109" s="15">
        <f t="shared" si="2"/>
        <v>3000</v>
      </c>
      <c r="J109" s="22">
        <v>2</v>
      </c>
      <c r="K109" s="23"/>
      <c r="L109" s="23"/>
      <c r="M109" s="19"/>
    </row>
    <row r="110" spans="1:13" s="18" customFormat="1" ht="16.5" customHeight="1" x14ac:dyDescent="0.25">
      <c r="A110" s="9">
        <v>111</v>
      </c>
      <c r="B110" s="19"/>
      <c r="C110" s="19"/>
      <c r="D110" s="20" t="s">
        <v>223</v>
      </c>
      <c r="E110" s="21" t="s">
        <v>148</v>
      </c>
      <c r="F110" s="21" t="s">
        <v>224</v>
      </c>
      <c r="G110" s="15">
        <v>212</v>
      </c>
      <c r="H110" s="14">
        <v>0</v>
      </c>
      <c r="I110" s="15">
        <f t="shared" si="2"/>
        <v>212</v>
      </c>
      <c r="J110" s="22">
        <v>1</v>
      </c>
      <c r="K110" s="23"/>
      <c r="L110" s="23"/>
      <c r="M110" s="19"/>
    </row>
    <row r="111" spans="1:13" s="18" customFormat="1" ht="16.5" customHeight="1" x14ac:dyDescent="0.25">
      <c r="A111" s="9">
        <v>112</v>
      </c>
      <c r="B111" s="19"/>
      <c r="C111" s="19"/>
      <c r="D111" s="20" t="s">
        <v>223</v>
      </c>
      <c r="E111" s="21" t="s">
        <v>148</v>
      </c>
      <c r="F111" s="21" t="s">
        <v>225</v>
      </c>
      <c r="G111" s="15">
        <v>2314</v>
      </c>
      <c r="H111" s="14">
        <v>0</v>
      </c>
      <c r="I111" s="15">
        <f t="shared" si="2"/>
        <v>2314</v>
      </c>
      <c r="J111" s="22">
        <v>1</v>
      </c>
      <c r="K111" s="23"/>
      <c r="L111" s="23"/>
      <c r="M111" s="19"/>
    </row>
    <row r="112" spans="1:13" s="18" customFormat="1" ht="16.5" customHeight="1" x14ac:dyDescent="0.25">
      <c r="A112" s="9">
        <v>113</v>
      </c>
      <c r="B112" s="19"/>
      <c r="C112" s="19"/>
      <c r="D112" s="20" t="s">
        <v>226</v>
      </c>
      <c r="E112" s="21" t="s">
        <v>227</v>
      </c>
      <c r="F112" s="21" t="s">
        <v>228</v>
      </c>
      <c r="G112" s="15">
        <v>70</v>
      </c>
      <c r="H112" s="14">
        <v>0.25</v>
      </c>
      <c r="I112" s="15">
        <f t="shared" si="2"/>
        <v>87.5</v>
      </c>
      <c r="J112" s="22">
        <v>2</v>
      </c>
      <c r="K112" s="23"/>
      <c r="L112" s="23"/>
      <c r="M112" s="19"/>
    </row>
    <row r="113" spans="1:13" s="18" customFormat="1" ht="16.5" customHeight="1" x14ac:dyDescent="0.25">
      <c r="A113" s="9">
        <v>114</v>
      </c>
      <c r="B113" s="19">
        <v>4</v>
      </c>
      <c r="C113" s="19">
        <v>9</v>
      </c>
      <c r="D113" s="20">
        <v>45735</v>
      </c>
      <c r="E113" s="21" t="s">
        <v>89</v>
      </c>
      <c r="F113" s="21" t="s">
        <v>229</v>
      </c>
      <c r="G113" s="15">
        <v>85.99</v>
      </c>
      <c r="H113" s="14">
        <v>0.25</v>
      </c>
      <c r="I113" s="15">
        <f t="shared" si="2"/>
        <v>107.49</v>
      </c>
      <c r="J113" s="22">
        <v>1</v>
      </c>
      <c r="K113" s="23"/>
      <c r="L113" s="23"/>
      <c r="M113" s="19"/>
    </row>
    <row r="114" spans="1:13" s="18" customFormat="1" ht="16.5" customHeight="1" x14ac:dyDescent="0.25">
      <c r="A114" s="9">
        <v>115</v>
      </c>
      <c r="B114" s="19"/>
      <c r="C114" s="19"/>
      <c r="D114" s="20" t="s">
        <v>230</v>
      </c>
      <c r="E114" s="21" t="s">
        <v>68</v>
      </c>
      <c r="F114" s="21" t="s">
        <v>231</v>
      </c>
      <c r="G114" s="15">
        <v>170</v>
      </c>
      <c r="H114" s="14">
        <v>0.25</v>
      </c>
      <c r="I114" s="15">
        <f t="shared" si="2"/>
        <v>212.5</v>
      </c>
      <c r="J114" s="22">
        <v>2</v>
      </c>
      <c r="K114" s="23"/>
      <c r="L114" s="23"/>
      <c r="M114" s="19"/>
    </row>
    <row r="115" spans="1:13" s="18" customFormat="1" ht="16.5" customHeight="1" x14ac:dyDescent="0.25">
      <c r="A115" s="9">
        <v>116</v>
      </c>
      <c r="B115" s="19">
        <v>3</v>
      </c>
      <c r="C115" s="19">
        <v>2</v>
      </c>
      <c r="D115" s="20" t="s">
        <v>232</v>
      </c>
      <c r="E115" s="21" t="s">
        <v>84</v>
      </c>
      <c r="F115" s="21" t="s">
        <v>233</v>
      </c>
      <c r="G115" s="15">
        <v>30</v>
      </c>
      <c r="H115" s="14">
        <v>0.25</v>
      </c>
      <c r="I115" s="15">
        <f t="shared" si="2"/>
        <v>37.5</v>
      </c>
      <c r="J115" s="22">
        <v>1</v>
      </c>
      <c r="K115" s="23"/>
      <c r="L115" s="23"/>
      <c r="M115" s="19"/>
    </row>
    <row r="116" spans="1:13" s="18" customFormat="1" ht="16.5" customHeight="1" x14ac:dyDescent="0.25">
      <c r="A116" s="9">
        <v>117</v>
      </c>
      <c r="B116" s="19">
        <v>3</v>
      </c>
      <c r="C116" s="19">
        <v>2</v>
      </c>
      <c r="D116" s="20" t="s">
        <v>232</v>
      </c>
      <c r="E116" s="21" t="s">
        <v>234</v>
      </c>
      <c r="F116" s="21" t="s">
        <v>235</v>
      </c>
      <c r="G116" s="15">
        <v>48</v>
      </c>
      <c r="H116" s="14">
        <v>0.25</v>
      </c>
      <c r="I116" s="15">
        <f t="shared" si="2"/>
        <v>60</v>
      </c>
      <c r="J116" s="22">
        <v>1</v>
      </c>
      <c r="K116" s="23"/>
      <c r="L116" s="23"/>
      <c r="M116" s="19"/>
    </row>
    <row r="117" spans="1:13" s="18" customFormat="1" ht="16.5" customHeight="1" x14ac:dyDescent="0.25">
      <c r="A117" s="9">
        <v>118</v>
      </c>
      <c r="B117" s="19"/>
      <c r="C117" s="19"/>
      <c r="D117" s="20" t="s">
        <v>236</v>
      </c>
      <c r="E117" s="21" t="s">
        <v>237</v>
      </c>
      <c r="F117" s="35" t="s">
        <v>238</v>
      </c>
      <c r="G117" s="15">
        <v>4095</v>
      </c>
      <c r="H117" s="14">
        <v>0.25</v>
      </c>
      <c r="I117" s="15">
        <f t="shared" si="2"/>
        <v>5118.75</v>
      </c>
      <c r="J117" s="22">
        <v>1</v>
      </c>
      <c r="K117" s="23"/>
      <c r="L117" s="17" t="s">
        <v>30</v>
      </c>
      <c r="M117" s="19"/>
    </row>
    <row r="118" spans="1:13" s="18" customFormat="1" ht="16.5" customHeight="1" x14ac:dyDescent="0.25">
      <c r="A118" s="9">
        <v>119</v>
      </c>
      <c r="B118" s="19"/>
      <c r="C118" s="19"/>
      <c r="D118" s="20" t="s">
        <v>236</v>
      </c>
      <c r="E118" s="21" t="s">
        <v>239</v>
      </c>
      <c r="F118" s="21" t="s">
        <v>240</v>
      </c>
      <c r="G118" s="15">
        <v>675</v>
      </c>
      <c r="H118" s="14">
        <v>0</v>
      </c>
      <c r="I118" s="15">
        <f t="shared" si="2"/>
        <v>675</v>
      </c>
      <c r="J118" s="22">
        <v>2</v>
      </c>
      <c r="K118" s="23"/>
      <c r="L118" s="23"/>
      <c r="M118" s="19"/>
    </row>
    <row r="119" spans="1:13" s="18" customFormat="1" ht="16.5" customHeight="1" x14ac:dyDescent="0.25">
      <c r="A119" s="9">
        <v>120</v>
      </c>
      <c r="B119" s="19">
        <v>4</v>
      </c>
      <c r="C119" s="19">
        <v>6</v>
      </c>
      <c r="D119" s="20" t="s">
        <v>241</v>
      </c>
      <c r="E119" s="21" t="s">
        <v>242</v>
      </c>
      <c r="F119" s="21" t="s">
        <v>243</v>
      </c>
      <c r="G119" s="15">
        <v>101.35</v>
      </c>
      <c r="H119" s="14">
        <v>0.25</v>
      </c>
      <c r="I119" s="15">
        <f t="shared" si="2"/>
        <v>126.69</v>
      </c>
      <c r="J119" s="22">
        <v>1</v>
      </c>
      <c r="K119" s="23"/>
      <c r="L119" s="23"/>
      <c r="M119" s="19"/>
    </row>
    <row r="120" spans="1:13" s="18" customFormat="1" ht="16.5" customHeight="1" x14ac:dyDescent="0.25">
      <c r="A120" s="9">
        <v>121</v>
      </c>
      <c r="B120" s="19"/>
      <c r="C120" s="19"/>
      <c r="D120" s="20" t="s">
        <v>241</v>
      </c>
      <c r="E120" s="21" t="s">
        <v>221</v>
      </c>
      <c r="F120" s="21" t="s">
        <v>244</v>
      </c>
      <c r="G120" s="15">
        <v>200</v>
      </c>
      <c r="H120" s="14">
        <v>0.25</v>
      </c>
      <c r="I120" s="15">
        <f t="shared" si="2"/>
        <v>250</v>
      </c>
      <c r="J120" s="22">
        <v>2</v>
      </c>
      <c r="K120" s="23"/>
      <c r="L120" s="23"/>
      <c r="M120" s="19"/>
    </row>
    <row r="121" spans="1:13" s="18" customFormat="1" ht="15" x14ac:dyDescent="0.25">
      <c r="A121" s="9">
        <v>122</v>
      </c>
      <c r="B121" s="19"/>
      <c r="C121" s="19"/>
      <c r="D121" s="20" t="s">
        <v>241</v>
      </c>
      <c r="E121" s="21" t="s">
        <v>234</v>
      </c>
      <c r="F121" s="21" t="s">
        <v>245</v>
      </c>
      <c r="G121" s="15">
        <v>150</v>
      </c>
      <c r="H121" s="14">
        <v>0.25</v>
      </c>
      <c r="I121" s="15">
        <f t="shared" si="2"/>
        <v>187.5</v>
      </c>
      <c r="J121" s="22">
        <v>1</v>
      </c>
      <c r="K121" s="23"/>
      <c r="L121" s="23"/>
      <c r="M121" s="19"/>
    </row>
    <row r="122" spans="1:13" s="18" customFormat="1" ht="16.5" customHeight="1" x14ac:dyDescent="0.25">
      <c r="A122" s="9">
        <v>123</v>
      </c>
      <c r="B122" s="19">
        <v>3</v>
      </c>
      <c r="C122" s="19">
        <v>2</v>
      </c>
      <c r="D122" s="20" t="s">
        <v>246</v>
      </c>
      <c r="E122" s="21" t="s">
        <v>84</v>
      </c>
      <c r="F122" s="21" t="s">
        <v>247</v>
      </c>
      <c r="G122" s="15">
        <v>30</v>
      </c>
      <c r="H122" s="14">
        <v>0.25</v>
      </c>
      <c r="I122" s="15">
        <f t="shared" si="2"/>
        <v>37.5</v>
      </c>
      <c r="J122" s="22">
        <v>1</v>
      </c>
      <c r="K122" s="23"/>
      <c r="L122" s="23"/>
      <c r="M122" s="19"/>
    </row>
    <row r="123" spans="1:13" s="18" customFormat="1" ht="16.5" customHeight="1" x14ac:dyDescent="0.25">
      <c r="A123" s="9">
        <v>124</v>
      </c>
      <c r="B123" s="19">
        <v>3</v>
      </c>
      <c r="C123" s="19"/>
      <c r="D123" s="20" t="s">
        <v>248</v>
      </c>
      <c r="E123" s="21" t="s">
        <v>14</v>
      </c>
      <c r="F123" s="12" t="s">
        <v>198</v>
      </c>
      <c r="G123" s="15">
        <v>66.16</v>
      </c>
      <c r="H123" s="14">
        <v>0.25</v>
      </c>
      <c r="I123" s="15">
        <f t="shared" si="2"/>
        <v>82.7</v>
      </c>
      <c r="J123" s="22">
        <v>1</v>
      </c>
      <c r="K123" s="23"/>
      <c r="L123" s="23"/>
      <c r="M123" s="19"/>
    </row>
    <row r="124" spans="1:13" s="18" customFormat="1" ht="16.5" customHeight="1" x14ac:dyDescent="0.25">
      <c r="A124" s="9">
        <v>125</v>
      </c>
      <c r="B124" s="19">
        <v>3</v>
      </c>
      <c r="C124" s="19">
        <v>2</v>
      </c>
      <c r="D124" s="20" t="s">
        <v>249</v>
      </c>
      <c r="E124" s="21" t="s">
        <v>250</v>
      </c>
      <c r="F124" s="21" t="s">
        <v>251</v>
      </c>
      <c r="G124" s="15">
        <v>1000</v>
      </c>
      <c r="H124" s="14">
        <v>0.25</v>
      </c>
      <c r="I124" s="15">
        <f t="shared" si="2"/>
        <v>1250</v>
      </c>
      <c r="J124" s="22">
        <v>2</v>
      </c>
      <c r="K124" s="23"/>
      <c r="L124" s="23"/>
      <c r="M124" s="19"/>
    </row>
    <row r="125" spans="1:13" s="18" customFormat="1" ht="16.5" customHeight="1" x14ac:dyDescent="0.25">
      <c r="A125" s="9">
        <v>126</v>
      </c>
      <c r="B125" s="19"/>
      <c r="C125" s="19"/>
      <c r="D125" s="20" t="s">
        <v>252</v>
      </c>
      <c r="E125" s="21" t="s">
        <v>172</v>
      </c>
      <c r="F125" s="21" t="s">
        <v>253</v>
      </c>
      <c r="G125" s="15">
        <v>21.6</v>
      </c>
      <c r="H125" s="14">
        <v>0.25</v>
      </c>
      <c r="I125" s="15">
        <f t="shared" si="2"/>
        <v>27</v>
      </c>
      <c r="J125" s="22">
        <v>1</v>
      </c>
      <c r="K125" s="23"/>
      <c r="L125" s="23"/>
      <c r="M125" s="19"/>
    </row>
    <row r="126" spans="1:13" s="18" customFormat="1" ht="16.5" customHeight="1" x14ac:dyDescent="0.25">
      <c r="A126" s="9">
        <v>127</v>
      </c>
      <c r="B126" s="19"/>
      <c r="C126" s="19"/>
      <c r="D126" s="20" t="s">
        <v>254</v>
      </c>
      <c r="E126" s="21" t="s">
        <v>76</v>
      </c>
      <c r="F126" s="21" t="s">
        <v>255</v>
      </c>
      <c r="G126" s="15">
        <v>720</v>
      </c>
      <c r="H126" s="14">
        <v>0</v>
      </c>
      <c r="I126" s="15">
        <f t="shared" si="2"/>
        <v>720</v>
      </c>
      <c r="J126" s="22">
        <v>1</v>
      </c>
      <c r="K126" s="23"/>
      <c r="L126" s="23"/>
      <c r="M126" s="19"/>
    </row>
    <row r="127" spans="1:13" s="18" customFormat="1" ht="16.5" customHeight="1" x14ac:dyDescent="0.25">
      <c r="A127" s="9">
        <v>128</v>
      </c>
      <c r="B127" s="19"/>
      <c r="C127" s="19"/>
      <c r="D127" s="20" t="s">
        <v>254</v>
      </c>
      <c r="E127" s="21" t="s">
        <v>256</v>
      </c>
      <c r="F127" s="21" t="s">
        <v>257</v>
      </c>
      <c r="G127" s="15">
        <v>600</v>
      </c>
      <c r="H127" s="14">
        <v>0.25</v>
      </c>
      <c r="I127" s="15">
        <f t="shared" si="2"/>
        <v>750</v>
      </c>
      <c r="J127" s="22">
        <v>2</v>
      </c>
      <c r="K127" s="23"/>
      <c r="L127" s="23"/>
      <c r="M127" s="19"/>
    </row>
    <row r="128" spans="1:13" s="18" customFormat="1" ht="16.5" customHeight="1" x14ac:dyDescent="0.25">
      <c r="A128" s="9">
        <v>129</v>
      </c>
      <c r="B128" s="19"/>
      <c r="C128" s="19"/>
      <c r="D128" s="20" t="s">
        <v>258</v>
      </c>
      <c r="E128" s="36" t="s">
        <v>259</v>
      </c>
      <c r="F128" s="24" t="s">
        <v>260</v>
      </c>
      <c r="G128" s="15">
        <v>3300</v>
      </c>
      <c r="H128" s="14">
        <v>0</v>
      </c>
      <c r="I128" s="15">
        <v>3300</v>
      </c>
      <c r="J128" s="22">
        <v>2</v>
      </c>
      <c r="K128" s="23"/>
      <c r="L128" s="17" t="s">
        <v>30</v>
      </c>
      <c r="M128" s="19"/>
    </row>
    <row r="129" spans="1:13" s="18" customFormat="1" ht="16.5" customHeight="1" x14ac:dyDescent="0.25">
      <c r="A129" s="9">
        <v>130</v>
      </c>
      <c r="B129" s="19"/>
      <c r="C129" s="19"/>
      <c r="D129" s="20" t="s">
        <v>258</v>
      </c>
      <c r="E129" s="25" t="s">
        <v>261</v>
      </c>
      <c r="F129" s="24" t="s">
        <v>262</v>
      </c>
      <c r="G129" s="15">
        <f>405.6</f>
        <v>405.6</v>
      </c>
      <c r="H129" s="14">
        <v>0.25</v>
      </c>
      <c r="I129" s="15">
        <f>Tablica46[[#This Row],[Iznos ukupno (bez PDV-a)
EUR:]]*1.25</f>
        <v>507</v>
      </c>
      <c r="J129" s="22">
        <v>1</v>
      </c>
      <c r="K129" s="23"/>
      <c r="L129" s="23"/>
      <c r="M129" s="19"/>
    </row>
    <row r="130" spans="1:13" s="18" customFormat="1" ht="16.5" customHeight="1" x14ac:dyDescent="0.25">
      <c r="A130" s="9">
        <v>131</v>
      </c>
      <c r="B130" s="19">
        <v>3</v>
      </c>
      <c r="C130" s="19">
        <v>2</v>
      </c>
      <c r="D130" s="20" t="s">
        <v>258</v>
      </c>
      <c r="E130" s="25" t="s">
        <v>263</v>
      </c>
      <c r="F130" s="24" t="s">
        <v>264</v>
      </c>
      <c r="G130" s="15">
        <v>35.119999999999997</v>
      </c>
      <c r="H130" s="14">
        <v>0.13</v>
      </c>
      <c r="I130" s="15">
        <f t="shared" ref="I130:I193" si="3">ROUND(G130*(1+H130),2)</f>
        <v>39.69</v>
      </c>
      <c r="J130" s="22">
        <v>2</v>
      </c>
      <c r="K130" s="23"/>
      <c r="L130" s="23"/>
      <c r="M130" s="19"/>
    </row>
    <row r="131" spans="1:13" s="18" customFormat="1" ht="16.5" customHeight="1" x14ac:dyDescent="0.25">
      <c r="A131" s="9">
        <v>132</v>
      </c>
      <c r="B131" s="19">
        <v>4</v>
      </c>
      <c r="C131" s="19">
        <v>5</v>
      </c>
      <c r="D131" s="20" t="s">
        <v>258</v>
      </c>
      <c r="E131" s="21" t="s">
        <v>265</v>
      </c>
      <c r="F131" s="21" t="s">
        <v>266</v>
      </c>
      <c r="G131" s="15">
        <v>276.57</v>
      </c>
      <c r="H131" s="14">
        <v>0.25</v>
      </c>
      <c r="I131" s="15">
        <f t="shared" si="3"/>
        <v>345.71</v>
      </c>
      <c r="J131" s="22">
        <v>2</v>
      </c>
      <c r="K131" s="23"/>
      <c r="L131" s="23"/>
      <c r="M131" s="19"/>
    </row>
    <row r="132" spans="1:13" s="18" customFormat="1" ht="16.5" customHeight="1" x14ac:dyDescent="0.25">
      <c r="A132" s="9">
        <v>133</v>
      </c>
      <c r="B132" s="19">
        <v>3</v>
      </c>
      <c r="C132" s="19">
        <v>2</v>
      </c>
      <c r="D132" s="20" t="s">
        <v>258</v>
      </c>
      <c r="E132" s="21" t="s">
        <v>267</v>
      </c>
      <c r="F132" s="24" t="s">
        <v>268</v>
      </c>
      <c r="G132" s="15">
        <v>250</v>
      </c>
      <c r="H132" s="14">
        <v>0.25</v>
      </c>
      <c r="I132" s="15">
        <f t="shared" si="3"/>
        <v>312.5</v>
      </c>
      <c r="J132" s="22">
        <v>2</v>
      </c>
      <c r="K132" s="23"/>
      <c r="L132" s="23"/>
      <c r="M132" s="19"/>
    </row>
    <row r="133" spans="1:13" s="18" customFormat="1" ht="16.5" customHeight="1" x14ac:dyDescent="0.25">
      <c r="A133" s="9">
        <v>134</v>
      </c>
      <c r="B133" s="19">
        <v>4</v>
      </c>
      <c r="C133" s="19">
        <v>6</v>
      </c>
      <c r="D133" s="20" t="s">
        <v>269</v>
      </c>
      <c r="E133" s="37" t="s">
        <v>270</v>
      </c>
      <c r="F133" s="38" t="s">
        <v>271</v>
      </c>
      <c r="G133" s="39">
        <v>800</v>
      </c>
      <c r="H133" s="14">
        <v>0</v>
      </c>
      <c r="I133" s="15">
        <v>800</v>
      </c>
      <c r="J133" s="22">
        <v>2</v>
      </c>
      <c r="K133" s="23"/>
      <c r="L133" s="23"/>
      <c r="M133" s="19"/>
    </row>
    <row r="134" spans="1:13" s="18" customFormat="1" ht="16.5" customHeight="1" x14ac:dyDescent="0.25">
      <c r="A134" s="9">
        <v>135</v>
      </c>
      <c r="B134" s="19">
        <v>4</v>
      </c>
      <c r="C134" s="19">
        <v>9</v>
      </c>
      <c r="D134" s="20">
        <v>45754</v>
      </c>
      <c r="E134" s="21" t="s">
        <v>272</v>
      </c>
      <c r="F134" s="12" t="s">
        <v>273</v>
      </c>
      <c r="G134" s="15">
        <f>853/1.25</f>
        <v>682.4</v>
      </c>
      <c r="H134" s="14">
        <v>0.25</v>
      </c>
      <c r="I134" s="15">
        <f t="shared" si="3"/>
        <v>853</v>
      </c>
      <c r="J134" s="22">
        <v>1</v>
      </c>
      <c r="K134" s="23"/>
      <c r="L134" s="23"/>
      <c r="M134" s="19"/>
    </row>
    <row r="135" spans="1:13" s="18" customFormat="1" ht="16.5" customHeight="1" x14ac:dyDescent="0.25">
      <c r="A135" s="9">
        <v>136</v>
      </c>
      <c r="B135" s="19">
        <v>4</v>
      </c>
      <c r="C135" s="19">
        <v>5</v>
      </c>
      <c r="D135" s="20" t="s">
        <v>269</v>
      </c>
      <c r="E135" s="21" t="s">
        <v>20</v>
      </c>
      <c r="F135" s="12" t="s">
        <v>274</v>
      </c>
      <c r="G135" s="15">
        <v>40.229999999999997</v>
      </c>
      <c r="H135" s="14">
        <v>0.25</v>
      </c>
      <c r="I135" s="15">
        <f t="shared" si="3"/>
        <v>50.29</v>
      </c>
      <c r="J135" s="22">
        <v>1</v>
      </c>
      <c r="K135" s="23"/>
      <c r="L135" s="23"/>
      <c r="M135" s="19"/>
    </row>
    <row r="136" spans="1:13" s="18" customFormat="1" ht="16.5" customHeight="1" x14ac:dyDescent="0.25">
      <c r="A136" s="9">
        <v>137</v>
      </c>
      <c r="B136" s="19">
        <v>4</v>
      </c>
      <c r="C136" s="19">
        <v>5</v>
      </c>
      <c r="D136" s="20" t="s">
        <v>269</v>
      </c>
      <c r="E136" s="21" t="s">
        <v>20</v>
      </c>
      <c r="F136" s="21" t="s">
        <v>275</v>
      </c>
      <c r="G136" s="15">
        <v>53.32</v>
      </c>
      <c r="H136" s="14">
        <v>0.25</v>
      </c>
      <c r="I136" s="15">
        <f t="shared" si="3"/>
        <v>66.650000000000006</v>
      </c>
      <c r="J136" s="22">
        <v>1</v>
      </c>
      <c r="K136" s="23"/>
      <c r="L136" s="23"/>
      <c r="M136" s="19"/>
    </row>
    <row r="137" spans="1:13" s="18" customFormat="1" ht="16.5" customHeight="1" x14ac:dyDescent="0.25">
      <c r="A137" s="9">
        <v>138</v>
      </c>
      <c r="B137" s="19">
        <v>4</v>
      </c>
      <c r="C137" s="19">
        <v>5</v>
      </c>
      <c r="D137" s="20" t="s">
        <v>269</v>
      </c>
      <c r="E137" s="21" t="s">
        <v>148</v>
      </c>
      <c r="F137" s="21" t="s">
        <v>276</v>
      </c>
      <c r="G137" s="15">
        <v>538.5</v>
      </c>
      <c r="H137" s="14">
        <v>0.25</v>
      </c>
      <c r="I137" s="15">
        <f t="shared" si="3"/>
        <v>673.13</v>
      </c>
      <c r="J137" s="22">
        <v>3</v>
      </c>
      <c r="K137" s="23"/>
      <c r="L137" s="23"/>
      <c r="M137" s="19"/>
    </row>
    <row r="138" spans="1:13" s="18" customFormat="1" ht="16.5" customHeight="1" x14ac:dyDescent="0.25">
      <c r="A138" s="9">
        <v>139</v>
      </c>
      <c r="B138" s="19">
        <v>4</v>
      </c>
      <c r="C138" s="19">
        <v>5</v>
      </c>
      <c r="D138" s="20" t="s">
        <v>269</v>
      </c>
      <c r="E138" s="21" t="s">
        <v>148</v>
      </c>
      <c r="F138" s="21" t="s">
        <v>277</v>
      </c>
      <c r="G138" s="40">
        <v>286</v>
      </c>
      <c r="H138" s="14">
        <v>0.25</v>
      </c>
      <c r="I138" s="15">
        <f t="shared" si="3"/>
        <v>357.5</v>
      </c>
      <c r="J138" s="22">
        <v>3</v>
      </c>
      <c r="K138" s="23"/>
      <c r="L138" s="23"/>
      <c r="M138" s="19"/>
    </row>
    <row r="139" spans="1:13" s="18" customFormat="1" ht="16.5" customHeight="1" x14ac:dyDescent="0.25">
      <c r="A139" s="9">
        <v>140</v>
      </c>
      <c r="B139" s="19">
        <v>4</v>
      </c>
      <c r="C139" s="19">
        <v>5</v>
      </c>
      <c r="D139" s="20" t="s">
        <v>269</v>
      </c>
      <c r="E139" s="21" t="s">
        <v>96</v>
      </c>
      <c r="F139" s="21" t="s">
        <v>278</v>
      </c>
      <c r="G139" s="15">
        <v>253</v>
      </c>
      <c r="H139" s="14">
        <v>0.25</v>
      </c>
      <c r="I139" s="15">
        <f t="shared" si="3"/>
        <v>316.25</v>
      </c>
      <c r="J139" s="22">
        <v>2</v>
      </c>
      <c r="K139" s="23"/>
      <c r="L139" s="23"/>
      <c r="M139" s="19"/>
    </row>
    <row r="140" spans="1:13" s="18" customFormat="1" ht="16.5" customHeight="1" x14ac:dyDescent="0.25">
      <c r="A140" s="9">
        <v>141</v>
      </c>
      <c r="B140" s="19"/>
      <c r="C140" s="19"/>
      <c r="D140" s="20" t="s">
        <v>279</v>
      </c>
      <c r="E140" s="21" t="s">
        <v>280</v>
      </c>
      <c r="F140" s="21" t="s">
        <v>281</v>
      </c>
      <c r="G140" s="15">
        <v>520</v>
      </c>
      <c r="H140" s="14">
        <v>0</v>
      </c>
      <c r="I140" s="15">
        <f t="shared" si="3"/>
        <v>520</v>
      </c>
      <c r="J140" s="22">
        <v>2</v>
      </c>
      <c r="K140" s="23"/>
      <c r="L140" s="23"/>
      <c r="M140" s="19"/>
    </row>
    <row r="141" spans="1:13" s="18" customFormat="1" ht="16.5" customHeight="1" x14ac:dyDescent="0.25">
      <c r="A141" s="9">
        <v>142</v>
      </c>
      <c r="B141" s="19"/>
      <c r="C141" s="19"/>
      <c r="D141" s="20"/>
      <c r="E141" s="21" t="s">
        <v>282</v>
      </c>
      <c r="F141" s="24"/>
      <c r="G141" s="15">
        <v>0</v>
      </c>
      <c r="H141" s="14">
        <v>0.25</v>
      </c>
      <c r="I141" s="15">
        <f t="shared" si="3"/>
        <v>0</v>
      </c>
      <c r="J141" s="22">
        <v>1</v>
      </c>
      <c r="K141" s="23"/>
      <c r="L141" s="23"/>
      <c r="M141" s="19"/>
    </row>
    <row r="142" spans="1:13" s="18" customFormat="1" ht="16.5" customHeight="1" x14ac:dyDescent="0.25">
      <c r="A142" s="9">
        <v>143</v>
      </c>
      <c r="B142" s="19">
        <v>4</v>
      </c>
      <c r="C142" s="19"/>
      <c r="D142" s="20" t="s">
        <v>283</v>
      </c>
      <c r="E142" s="21" t="s">
        <v>284</v>
      </c>
      <c r="F142" s="21" t="s">
        <v>285</v>
      </c>
      <c r="G142" s="15">
        <v>400</v>
      </c>
      <c r="H142" s="14">
        <v>0.25</v>
      </c>
      <c r="I142" s="15">
        <f t="shared" si="3"/>
        <v>500</v>
      </c>
      <c r="J142" s="22">
        <v>2</v>
      </c>
      <c r="K142" s="23"/>
      <c r="L142" s="23"/>
      <c r="M142" s="19"/>
    </row>
    <row r="143" spans="1:13" s="18" customFormat="1" ht="16.5" customHeight="1" x14ac:dyDescent="0.25">
      <c r="A143" s="9">
        <v>144</v>
      </c>
      <c r="B143" s="19">
        <v>3</v>
      </c>
      <c r="C143" s="19">
        <v>2</v>
      </c>
      <c r="D143" s="20" t="s">
        <v>286</v>
      </c>
      <c r="E143" s="21" t="s">
        <v>87</v>
      </c>
      <c r="F143" s="21" t="s">
        <v>287</v>
      </c>
      <c r="G143" s="15">
        <v>160</v>
      </c>
      <c r="H143" s="14">
        <v>0.25</v>
      </c>
      <c r="I143" s="15">
        <f t="shared" si="3"/>
        <v>200</v>
      </c>
      <c r="J143" s="22">
        <v>2</v>
      </c>
      <c r="K143" s="23"/>
      <c r="L143" s="23"/>
      <c r="M143" s="19"/>
    </row>
    <row r="144" spans="1:13" s="18" customFormat="1" ht="16.5" customHeight="1" x14ac:dyDescent="0.25">
      <c r="A144" s="9">
        <v>145</v>
      </c>
      <c r="B144" s="19"/>
      <c r="C144" s="19"/>
      <c r="D144" s="20" t="s">
        <v>286</v>
      </c>
      <c r="E144" s="21" t="s">
        <v>156</v>
      </c>
      <c r="F144" s="21" t="s">
        <v>288</v>
      </c>
      <c r="G144" s="15">
        <v>456</v>
      </c>
      <c r="H144" s="14">
        <v>0.25</v>
      </c>
      <c r="I144" s="15">
        <f t="shared" si="3"/>
        <v>570</v>
      </c>
      <c r="J144" s="22">
        <v>3</v>
      </c>
      <c r="K144" s="23"/>
      <c r="L144" s="23"/>
      <c r="M144" s="19"/>
    </row>
    <row r="145" spans="1:13" s="18" customFormat="1" ht="16.5" customHeight="1" x14ac:dyDescent="0.25">
      <c r="A145" s="9">
        <v>146</v>
      </c>
      <c r="B145" s="19"/>
      <c r="C145" s="19"/>
      <c r="D145" s="20" t="s">
        <v>286</v>
      </c>
      <c r="E145" s="21" t="s">
        <v>76</v>
      </c>
      <c r="F145" s="21" t="s">
        <v>289</v>
      </c>
      <c r="G145" s="15">
        <v>350</v>
      </c>
      <c r="H145" s="14">
        <v>0</v>
      </c>
      <c r="I145" s="15">
        <f t="shared" si="3"/>
        <v>350</v>
      </c>
      <c r="J145" s="22">
        <v>1</v>
      </c>
      <c r="K145" s="23"/>
      <c r="L145" s="23"/>
      <c r="M145" s="19"/>
    </row>
    <row r="146" spans="1:13" s="18" customFormat="1" ht="16.5" customHeight="1" x14ac:dyDescent="0.25">
      <c r="A146" s="9">
        <v>147</v>
      </c>
      <c r="B146" s="19"/>
      <c r="C146" s="19"/>
      <c r="D146" s="20" t="s">
        <v>290</v>
      </c>
      <c r="E146" s="21" t="s">
        <v>37</v>
      </c>
      <c r="F146" s="21" t="s">
        <v>170</v>
      </c>
      <c r="G146" s="15">
        <v>234</v>
      </c>
      <c r="H146" s="14">
        <v>0.05</v>
      </c>
      <c r="I146" s="15">
        <f t="shared" si="3"/>
        <v>245.7</v>
      </c>
      <c r="J146" s="22">
        <v>1</v>
      </c>
      <c r="K146" s="23"/>
      <c r="L146" s="23"/>
      <c r="M146" s="19"/>
    </row>
    <row r="147" spans="1:13" s="18" customFormat="1" ht="16.5" customHeight="1" x14ac:dyDescent="0.25">
      <c r="A147" s="9">
        <v>148</v>
      </c>
      <c r="B147" s="19"/>
      <c r="C147" s="19"/>
      <c r="D147" s="20" t="s">
        <v>291</v>
      </c>
      <c r="E147" s="21" t="s">
        <v>172</v>
      </c>
      <c r="F147" s="41" t="s">
        <v>292</v>
      </c>
      <c r="G147" s="15">
        <v>300</v>
      </c>
      <c r="H147" s="14">
        <v>0.25</v>
      </c>
      <c r="I147" s="15">
        <f t="shared" si="3"/>
        <v>375</v>
      </c>
      <c r="J147" s="22">
        <v>2</v>
      </c>
      <c r="K147" s="23"/>
      <c r="L147" s="23"/>
      <c r="M147" s="19"/>
    </row>
    <row r="148" spans="1:13" s="18" customFormat="1" ht="16.5" customHeight="1" x14ac:dyDescent="0.25">
      <c r="A148" s="9">
        <v>149</v>
      </c>
      <c r="B148" s="19">
        <v>3</v>
      </c>
      <c r="C148" s="19">
        <v>2</v>
      </c>
      <c r="D148" s="20" t="s">
        <v>293</v>
      </c>
      <c r="E148" s="21" t="s">
        <v>162</v>
      </c>
      <c r="F148" s="21" t="s">
        <v>294</v>
      </c>
      <c r="G148" s="15">
        <v>275</v>
      </c>
      <c r="H148" s="14">
        <v>0</v>
      </c>
      <c r="I148" s="15">
        <f t="shared" si="3"/>
        <v>275</v>
      </c>
      <c r="J148" s="22">
        <v>1</v>
      </c>
      <c r="K148" s="23"/>
      <c r="L148" s="23"/>
      <c r="M148" s="19"/>
    </row>
    <row r="149" spans="1:13" s="18" customFormat="1" ht="16.5" customHeight="1" x14ac:dyDescent="0.25">
      <c r="A149" s="9">
        <v>150</v>
      </c>
      <c r="B149" s="19">
        <v>4</v>
      </c>
      <c r="C149" s="19">
        <v>5</v>
      </c>
      <c r="D149" s="20" t="s">
        <v>291</v>
      </c>
      <c r="E149" s="21" t="s">
        <v>56</v>
      </c>
      <c r="F149" s="21" t="s">
        <v>295</v>
      </c>
      <c r="G149" s="15">
        <v>1852</v>
      </c>
      <c r="H149" s="14">
        <v>0.25</v>
      </c>
      <c r="I149" s="15">
        <f t="shared" si="3"/>
        <v>2315</v>
      </c>
      <c r="J149" s="22">
        <v>3</v>
      </c>
      <c r="K149" s="23"/>
      <c r="L149" s="23"/>
      <c r="M149" s="19"/>
    </row>
    <row r="150" spans="1:13" s="18" customFormat="1" ht="16.5" customHeight="1" x14ac:dyDescent="0.25">
      <c r="A150" s="9">
        <v>151</v>
      </c>
      <c r="B150" s="19">
        <v>4</v>
      </c>
      <c r="C150" s="19">
        <v>5</v>
      </c>
      <c r="D150" s="20" t="s">
        <v>291</v>
      </c>
      <c r="E150" s="21" t="s">
        <v>56</v>
      </c>
      <c r="F150" s="21" t="s">
        <v>296</v>
      </c>
      <c r="G150" s="15">
        <v>100</v>
      </c>
      <c r="H150" s="14">
        <v>0.25</v>
      </c>
      <c r="I150" s="15">
        <f t="shared" si="3"/>
        <v>125</v>
      </c>
      <c r="J150" s="22">
        <v>3</v>
      </c>
      <c r="K150" s="23"/>
      <c r="L150" s="23"/>
      <c r="M150" s="19"/>
    </row>
    <row r="151" spans="1:13" s="18" customFormat="1" ht="16.5" customHeight="1" x14ac:dyDescent="0.25">
      <c r="A151" s="9">
        <v>152</v>
      </c>
      <c r="B151" s="19">
        <v>4</v>
      </c>
      <c r="C151" s="19">
        <v>5</v>
      </c>
      <c r="D151" s="20" t="s">
        <v>291</v>
      </c>
      <c r="E151" s="42" t="s">
        <v>56</v>
      </c>
      <c r="F151" s="21" t="s">
        <v>297</v>
      </c>
      <c r="G151" s="15">
        <v>440</v>
      </c>
      <c r="H151" s="14">
        <v>0.25</v>
      </c>
      <c r="I151" s="15">
        <f t="shared" si="3"/>
        <v>550</v>
      </c>
      <c r="J151" s="22">
        <v>3</v>
      </c>
      <c r="K151" s="23"/>
      <c r="L151" s="23"/>
      <c r="M151" s="19"/>
    </row>
    <row r="152" spans="1:13" s="18" customFormat="1" ht="16.5" customHeight="1" x14ac:dyDescent="0.25">
      <c r="A152" s="9">
        <v>153</v>
      </c>
      <c r="B152" s="19">
        <v>4</v>
      </c>
      <c r="C152" s="19">
        <v>5</v>
      </c>
      <c r="D152" s="20" t="s">
        <v>291</v>
      </c>
      <c r="E152" s="21" t="s">
        <v>56</v>
      </c>
      <c r="F152" s="21" t="s">
        <v>298</v>
      </c>
      <c r="G152" s="15">
        <v>156</v>
      </c>
      <c r="H152" s="14">
        <v>0.25</v>
      </c>
      <c r="I152" s="15">
        <f t="shared" si="3"/>
        <v>195</v>
      </c>
      <c r="J152" s="22">
        <v>3</v>
      </c>
      <c r="K152" s="23"/>
      <c r="L152" s="23"/>
      <c r="M152" s="19"/>
    </row>
    <row r="153" spans="1:13" s="18" customFormat="1" ht="16.5" customHeight="1" x14ac:dyDescent="0.25">
      <c r="A153" s="9">
        <v>154</v>
      </c>
      <c r="B153" s="19">
        <v>4</v>
      </c>
      <c r="C153" s="19">
        <v>5</v>
      </c>
      <c r="D153" s="20" t="s">
        <v>291</v>
      </c>
      <c r="E153" s="21" t="s">
        <v>56</v>
      </c>
      <c r="F153" s="21" t="s">
        <v>299</v>
      </c>
      <c r="G153" s="15">
        <v>400</v>
      </c>
      <c r="H153" s="14">
        <v>0.25</v>
      </c>
      <c r="I153" s="15">
        <f t="shared" si="3"/>
        <v>500</v>
      </c>
      <c r="J153" s="22">
        <v>3</v>
      </c>
      <c r="K153" s="23"/>
      <c r="L153" s="23"/>
      <c r="M153" s="19"/>
    </row>
    <row r="154" spans="1:13" s="18" customFormat="1" ht="16.5" customHeight="1" x14ac:dyDescent="0.25">
      <c r="A154" s="9">
        <v>155</v>
      </c>
      <c r="B154" s="19">
        <v>4</v>
      </c>
      <c r="C154" s="19">
        <v>5</v>
      </c>
      <c r="D154" s="20" t="s">
        <v>291</v>
      </c>
      <c r="E154" s="21" t="s">
        <v>56</v>
      </c>
      <c r="F154" s="24" t="s">
        <v>300</v>
      </c>
      <c r="G154" s="15">
        <v>295</v>
      </c>
      <c r="H154" s="14">
        <v>0.25</v>
      </c>
      <c r="I154" s="15">
        <f t="shared" si="3"/>
        <v>368.75</v>
      </c>
      <c r="J154" s="22">
        <v>3</v>
      </c>
      <c r="K154" s="23"/>
      <c r="L154" s="23"/>
      <c r="M154" s="19"/>
    </row>
    <row r="155" spans="1:13" s="18" customFormat="1" ht="16.5" customHeight="1" x14ac:dyDescent="0.25">
      <c r="A155" s="9">
        <v>156</v>
      </c>
      <c r="B155" s="19"/>
      <c r="C155" s="19"/>
      <c r="D155" s="20" t="s">
        <v>301</v>
      </c>
      <c r="E155" s="21" t="s">
        <v>76</v>
      </c>
      <c r="F155" s="21" t="s">
        <v>302</v>
      </c>
      <c r="G155" s="15">
        <v>90</v>
      </c>
      <c r="H155" s="14">
        <v>0</v>
      </c>
      <c r="I155" s="15">
        <f t="shared" si="3"/>
        <v>90</v>
      </c>
      <c r="J155" s="22">
        <v>1</v>
      </c>
      <c r="K155" s="23"/>
      <c r="L155" s="23"/>
      <c r="M155" s="19"/>
    </row>
    <row r="156" spans="1:13" s="18" customFormat="1" ht="16.5" customHeight="1" x14ac:dyDescent="0.25">
      <c r="A156" s="9">
        <v>157</v>
      </c>
      <c r="B156" s="19"/>
      <c r="C156" s="19"/>
      <c r="D156" s="20" t="s">
        <v>301</v>
      </c>
      <c r="E156" s="21" t="s">
        <v>303</v>
      </c>
      <c r="F156" s="21" t="s">
        <v>304</v>
      </c>
      <c r="G156" s="15">
        <v>320</v>
      </c>
      <c r="H156" s="14">
        <v>0</v>
      </c>
      <c r="I156" s="15">
        <f t="shared" si="3"/>
        <v>320</v>
      </c>
      <c r="J156" s="22">
        <v>2</v>
      </c>
      <c r="K156" s="23"/>
      <c r="L156" s="23"/>
      <c r="M156" s="19"/>
    </row>
    <row r="157" spans="1:13" s="18" customFormat="1" ht="16.5" customHeight="1" x14ac:dyDescent="0.25">
      <c r="A157" s="9">
        <v>158</v>
      </c>
      <c r="B157" s="19">
        <v>4</v>
      </c>
      <c r="C157" s="19">
        <v>9</v>
      </c>
      <c r="D157" s="20">
        <v>45763</v>
      </c>
      <c r="E157" s="21" t="s">
        <v>305</v>
      </c>
      <c r="F157" s="21" t="s">
        <v>45</v>
      </c>
      <c r="G157" s="15">
        <v>215</v>
      </c>
      <c r="H157" s="14">
        <v>0.25</v>
      </c>
      <c r="I157" s="15">
        <f t="shared" si="3"/>
        <v>268.75</v>
      </c>
      <c r="J157" s="22">
        <v>1</v>
      </c>
      <c r="K157" s="23"/>
      <c r="L157" s="23"/>
      <c r="M157" s="19"/>
    </row>
    <row r="158" spans="1:13" s="18" customFormat="1" ht="16.5" customHeight="1" x14ac:dyDescent="0.25">
      <c r="A158" s="9">
        <v>159</v>
      </c>
      <c r="B158" s="19">
        <v>4</v>
      </c>
      <c r="C158" s="19">
        <v>9</v>
      </c>
      <c r="D158" s="20">
        <v>45763</v>
      </c>
      <c r="E158" s="21" t="s">
        <v>89</v>
      </c>
      <c r="F158" s="21" t="s">
        <v>90</v>
      </c>
      <c r="G158" s="15">
        <v>130.81</v>
      </c>
      <c r="H158" s="14">
        <v>0.25</v>
      </c>
      <c r="I158" s="15">
        <f t="shared" si="3"/>
        <v>163.51</v>
      </c>
      <c r="J158" s="22">
        <v>1</v>
      </c>
      <c r="K158" s="23"/>
      <c r="L158" s="23"/>
      <c r="M158" s="19"/>
    </row>
    <row r="159" spans="1:13" s="18" customFormat="1" ht="16.5" customHeight="1" x14ac:dyDescent="0.25">
      <c r="A159" s="9">
        <v>160</v>
      </c>
      <c r="B159" s="19"/>
      <c r="C159" s="19"/>
      <c r="D159" s="20" t="s">
        <v>306</v>
      </c>
      <c r="E159" s="21" t="s">
        <v>76</v>
      </c>
      <c r="F159" s="21" t="s">
        <v>307</v>
      </c>
      <c r="G159" s="15">
        <v>400</v>
      </c>
      <c r="H159" s="14">
        <v>0</v>
      </c>
      <c r="I159" s="15">
        <f t="shared" si="3"/>
        <v>400</v>
      </c>
      <c r="J159" s="22">
        <v>1</v>
      </c>
      <c r="K159" s="23"/>
      <c r="L159" s="23"/>
      <c r="M159" s="19"/>
    </row>
    <row r="160" spans="1:13" s="18" customFormat="1" ht="16.5" customHeight="1" x14ac:dyDescent="0.25">
      <c r="A160" s="9">
        <v>161</v>
      </c>
      <c r="B160" s="19"/>
      <c r="C160" s="19"/>
      <c r="D160" s="20" t="s">
        <v>306</v>
      </c>
      <c r="E160" s="21" t="s">
        <v>308</v>
      </c>
      <c r="F160" s="21" t="s">
        <v>309</v>
      </c>
      <c r="G160" s="15">
        <v>418</v>
      </c>
      <c r="H160" s="14">
        <v>0</v>
      </c>
      <c r="I160" s="15">
        <f t="shared" si="3"/>
        <v>418</v>
      </c>
      <c r="J160" s="22">
        <v>1</v>
      </c>
      <c r="K160" s="23"/>
      <c r="L160" s="23"/>
      <c r="M160" s="19"/>
    </row>
    <row r="161" spans="1:13" s="18" customFormat="1" ht="16.5" customHeight="1" x14ac:dyDescent="0.25">
      <c r="A161" s="9">
        <v>162</v>
      </c>
      <c r="B161" s="19"/>
      <c r="C161" s="19"/>
      <c r="D161" s="20" t="s">
        <v>306</v>
      </c>
      <c r="E161" s="21" t="s">
        <v>37</v>
      </c>
      <c r="F161" s="21" t="s">
        <v>170</v>
      </c>
      <c r="G161" s="15">
        <v>234</v>
      </c>
      <c r="H161" s="14">
        <v>0.05</v>
      </c>
      <c r="I161" s="15">
        <f t="shared" si="3"/>
        <v>245.7</v>
      </c>
      <c r="J161" s="22">
        <v>1</v>
      </c>
      <c r="K161" s="23"/>
      <c r="L161" s="23"/>
      <c r="M161" s="19"/>
    </row>
    <row r="162" spans="1:13" s="18" customFormat="1" ht="16.5" customHeight="1" x14ac:dyDescent="0.25">
      <c r="A162" s="9">
        <v>163</v>
      </c>
      <c r="B162" s="19"/>
      <c r="C162" s="19"/>
      <c r="D162" s="20" t="s">
        <v>306</v>
      </c>
      <c r="E162" s="21" t="s">
        <v>20</v>
      </c>
      <c r="F162" s="21" t="s">
        <v>310</v>
      </c>
      <c r="G162" s="15">
        <v>119.07</v>
      </c>
      <c r="H162" s="14">
        <v>0.25</v>
      </c>
      <c r="I162" s="15">
        <f t="shared" si="3"/>
        <v>148.84</v>
      </c>
      <c r="J162" s="22">
        <v>1</v>
      </c>
      <c r="K162" s="23"/>
      <c r="L162" s="23"/>
      <c r="M162" s="19"/>
    </row>
    <row r="163" spans="1:13" s="18" customFormat="1" ht="16.5" customHeight="1" x14ac:dyDescent="0.25">
      <c r="A163" s="9">
        <v>164</v>
      </c>
      <c r="B163" s="19"/>
      <c r="C163" s="19"/>
      <c r="D163" s="20" t="s">
        <v>311</v>
      </c>
      <c r="E163" s="21" t="s">
        <v>312</v>
      </c>
      <c r="F163" s="21" t="s">
        <v>313</v>
      </c>
      <c r="G163" s="15">
        <f>Tablica46[[#This Row],[Iznos ukupno (s PDV-om):]]/1.25</f>
        <v>2184</v>
      </c>
      <c r="H163" s="14">
        <v>0.25</v>
      </c>
      <c r="I163" s="43">
        <v>2730</v>
      </c>
      <c r="J163" s="22">
        <v>1</v>
      </c>
      <c r="K163" s="23"/>
      <c r="L163" s="23"/>
      <c r="M163" s="19"/>
    </row>
    <row r="164" spans="1:13" s="18" customFormat="1" ht="16.5" customHeight="1" x14ac:dyDescent="0.25">
      <c r="A164" s="9">
        <v>165</v>
      </c>
      <c r="B164" s="19"/>
      <c r="C164" s="19"/>
      <c r="D164" s="20" t="s">
        <v>311</v>
      </c>
      <c r="E164" s="21" t="s">
        <v>314</v>
      </c>
      <c r="F164" s="21" t="s">
        <v>749</v>
      </c>
      <c r="G164" s="15">
        <v>60</v>
      </c>
      <c r="H164" s="14">
        <v>0.25</v>
      </c>
      <c r="I164" s="15">
        <f t="shared" si="3"/>
        <v>75</v>
      </c>
      <c r="J164" s="22">
        <v>2</v>
      </c>
      <c r="K164" s="23"/>
      <c r="L164" s="23"/>
      <c r="M164" s="19"/>
    </row>
    <row r="165" spans="1:13" s="18" customFormat="1" ht="16.5" customHeight="1" x14ac:dyDescent="0.25">
      <c r="A165" s="9">
        <v>166</v>
      </c>
      <c r="B165" s="19"/>
      <c r="C165" s="19"/>
      <c r="D165" s="20" t="s">
        <v>311</v>
      </c>
      <c r="E165" s="21" t="s">
        <v>315</v>
      </c>
      <c r="F165" s="21" t="s">
        <v>749</v>
      </c>
      <c r="G165" s="15">
        <v>230</v>
      </c>
      <c r="H165" s="14">
        <v>0</v>
      </c>
      <c r="I165" s="15">
        <f t="shared" si="3"/>
        <v>230</v>
      </c>
      <c r="J165" s="22">
        <v>2</v>
      </c>
      <c r="K165" s="23"/>
      <c r="L165" s="23"/>
      <c r="M165" s="19"/>
    </row>
    <row r="166" spans="1:13" s="18" customFormat="1" ht="16.5" customHeight="1" x14ac:dyDescent="0.25">
      <c r="A166" s="9">
        <v>167</v>
      </c>
      <c r="B166" s="19"/>
      <c r="C166" s="19"/>
      <c r="D166" s="20"/>
      <c r="E166" s="21" t="s">
        <v>316</v>
      </c>
      <c r="F166" s="21" t="s">
        <v>749</v>
      </c>
      <c r="G166" s="15">
        <v>120</v>
      </c>
      <c r="H166" s="14">
        <v>0.25</v>
      </c>
      <c r="I166" s="15">
        <f t="shared" si="3"/>
        <v>150</v>
      </c>
      <c r="J166" s="22">
        <v>2</v>
      </c>
      <c r="K166" s="23"/>
      <c r="L166" s="23"/>
      <c r="M166" s="19"/>
    </row>
    <row r="167" spans="1:13" s="18" customFormat="1" ht="16.5" customHeight="1" x14ac:dyDescent="0.25">
      <c r="A167" s="9">
        <v>168</v>
      </c>
      <c r="B167" s="19"/>
      <c r="C167" s="19"/>
      <c r="D167" s="20"/>
      <c r="E167" s="21" t="s">
        <v>317</v>
      </c>
      <c r="F167" s="21" t="s">
        <v>749</v>
      </c>
      <c r="G167" s="15">
        <v>88</v>
      </c>
      <c r="H167" s="14">
        <v>0.25</v>
      </c>
      <c r="I167" s="15">
        <f t="shared" si="3"/>
        <v>110</v>
      </c>
      <c r="J167" s="22">
        <v>2</v>
      </c>
      <c r="K167" s="23"/>
      <c r="L167" s="23"/>
      <c r="M167" s="19"/>
    </row>
    <row r="168" spans="1:13" s="18" customFormat="1" ht="16.5" customHeight="1" x14ac:dyDescent="0.25">
      <c r="A168" s="9">
        <v>169</v>
      </c>
      <c r="B168" s="19"/>
      <c r="C168" s="19"/>
      <c r="D168" s="20"/>
      <c r="E168" s="21" t="s">
        <v>318</v>
      </c>
      <c r="F168" s="21" t="s">
        <v>749</v>
      </c>
      <c r="G168" s="15">
        <v>150</v>
      </c>
      <c r="H168" s="14">
        <v>0.25</v>
      </c>
      <c r="I168" s="15">
        <f t="shared" si="3"/>
        <v>187.5</v>
      </c>
      <c r="J168" s="22">
        <v>2</v>
      </c>
      <c r="K168" s="23"/>
      <c r="L168" s="23"/>
      <c r="M168" s="19"/>
    </row>
    <row r="169" spans="1:13" s="18" customFormat="1" ht="16.5" customHeight="1" x14ac:dyDescent="0.25">
      <c r="A169" s="9">
        <v>170</v>
      </c>
      <c r="B169" s="19"/>
      <c r="C169" s="19"/>
      <c r="D169" s="20"/>
      <c r="E169" s="21" t="s">
        <v>319</v>
      </c>
      <c r="F169" s="21" t="s">
        <v>749</v>
      </c>
      <c r="G169" s="15">
        <v>110</v>
      </c>
      <c r="H169" s="14">
        <v>0</v>
      </c>
      <c r="I169" s="15">
        <f t="shared" si="3"/>
        <v>110</v>
      </c>
      <c r="J169" s="22">
        <v>2</v>
      </c>
      <c r="K169" s="23"/>
      <c r="L169" s="23"/>
      <c r="M169" s="19"/>
    </row>
    <row r="170" spans="1:13" s="18" customFormat="1" ht="16.5" customHeight="1" x14ac:dyDescent="0.25">
      <c r="A170" s="9">
        <v>171</v>
      </c>
      <c r="B170" s="19"/>
      <c r="C170" s="19"/>
      <c r="D170" s="20"/>
      <c r="E170" s="21" t="s">
        <v>320</v>
      </c>
      <c r="F170" s="21" t="s">
        <v>749</v>
      </c>
      <c r="G170" s="15">
        <v>199</v>
      </c>
      <c r="H170" s="14">
        <v>0.25</v>
      </c>
      <c r="I170" s="15">
        <f t="shared" si="3"/>
        <v>248.75</v>
      </c>
      <c r="J170" s="22">
        <v>2</v>
      </c>
      <c r="K170" s="23"/>
      <c r="L170" s="23"/>
      <c r="M170" s="19"/>
    </row>
    <row r="171" spans="1:13" s="18" customFormat="1" ht="16.5" customHeight="1" x14ac:dyDescent="0.25">
      <c r="A171" s="9">
        <v>172</v>
      </c>
      <c r="B171" s="19"/>
      <c r="C171" s="19"/>
      <c r="D171" s="20"/>
      <c r="E171" s="25" t="s">
        <v>321</v>
      </c>
      <c r="F171" s="21" t="s">
        <v>749</v>
      </c>
      <c r="G171" s="15">
        <v>150</v>
      </c>
      <c r="H171" s="14">
        <v>0</v>
      </c>
      <c r="I171" s="15">
        <f t="shared" si="3"/>
        <v>150</v>
      </c>
      <c r="J171" s="22">
        <v>2</v>
      </c>
      <c r="K171" s="23"/>
      <c r="L171" s="23"/>
      <c r="M171" s="19"/>
    </row>
    <row r="172" spans="1:13" s="18" customFormat="1" ht="16.5" customHeight="1" x14ac:dyDescent="0.25">
      <c r="A172" s="9">
        <v>173</v>
      </c>
      <c r="B172" s="19">
        <v>4</v>
      </c>
      <c r="C172" s="19">
        <v>5</v>
      </c>
      <c r="D172" s="20" t="s">
        <v>311</v>
      </c>
      <c r="E172" s="21" t="s">
        <v>56</v>
      </c>
      <c r="F172" s="21" t="s">
        <v>322</v>
      </c>
      <c r="G172" s="15">
        <v>1280</v>
      </c>
      <c r="H172" s="14">
        <v>0.25</v>
      </c>
      <c r="I172" s="15">
        <f t="shared" si="3"/>
        <v>1600</v>
      </c>
      <c r="J172" s="22">
        <v>3</v>
      </c>
      <c r="K172" s="23"/>
      <c r="L172" s="23"/>
      <c r="M172" s="19"/>
    </row>
    <row r="173" spans="1:13" s="18" customFormat="1" ht="16.5" customHeight="1" x14ac:dyDescent="0.25">
      <c r="A173" s="9">
        <v>174</v>
      </c>
      <c r="B173" s="19"/>
      <c r="C173" s="19"/>
      <c r="D173" s="20"/>
      <c r="E173" s="25" t="s">
        <v>323</v>
      </c>
      <c r="F173" s="24" t="s">
        <v>324</v>
      </c>
      <c r="G173" s="15">
        <v>320</v>
      </c>
      <c r="H173" s="14">
        <v>0</v>
      </c>
      <c r="I173" s="15">
        <f t="shared" si="3"/>
        <v>320</v>
      </c>
      <c r="J173" s="22">
        <v>2</v>
      </c>
      <c r="K173" s="23"/>
      <c r="L173" s="23"/>
      <c r="M173" s="19"/>
    </row>
    <row r="174" spans="1:13" s="18" customFormat="1" ht="16.5" customHeight="1" x14ac:dyDescent="0.25">
      <c r="A174" s="9">
        <v>175</v>
      </c>
      <c r="B174" s="19"/>
      <c r="C174" s="19"/>
      <c r="D174" s="20"/>
      <c r="E174" s="21" t="s">
        <v>325</v>
      </c>
      <c r="F174" s="36" t="s">
        <v>326</v>
      </c>
      <c r="G174" s="15">
        <v>500</v>
      </c>
      <c r="H174" s="14">
        <v>0</v>
      </c>
      <c r="I174" s="15">
        <f t="shared" si="3"/>
        <v>500</v>
      </c>
      <c r="J174" s="22">
        <v>2</v>
      </c>
      <c r="K174" s="23"/>
      <c r="L174" s="23"/>
      <c r="M174" s="19"/>
    </row>
    <row r="175" spans="1:13" s="18" customFormat="1" ht="16.5" customHeight="1" x14ac:dyDescent="0.25">
      <c r="A175" s="9">
        <v>176</v>
      </c>
      <c r="B175" s="19">
        <v>3</v>
      </c>
      <c r="C175" s="19">
        <v>2</v>
      </c>
      <c r="D175" s="20" t="s">
        <v>327</v>
      </c>
      <c r="E175" s="21" t="s">
        <v>172</v>
      </c>
      <c r="F175" s="21" t="s">
        <v>328</v>
      </c>
      <c r="G175" s="15">
        <v>16.8</v>
      </c>
      <c r="H175" s="14">
        <v>0.25</v>
      </c>
      <c r="I175" s="15">
        <f t="shared" si="3"/>
        <v>21</v>
      </c>
      <c r="J175" s="22">
        <v>2</v>
      </c>
      <c r="K175" s="23"/>
      <c r="L175" s="23"/>
      <c r="M175" s="19"/>
    </row>
    <row r="176" spans="1:13" s="18" customFormat="1" ht="16.5" customHeight="1" x14ac:dyDescent="0.25">
      <c r="A176" s="9">
        <v>177</v>
      </c>
      <c r="B176" s="19">
        <v>3</v>
      </c>
      <c r="C176" s="19"/>
      <c r="D176" s="20" t="s">
        <v>329</v>
      </c>
      <c r="E176" s="21" t="s">
        <v>14</v>
      </c>
      <c r="F176" s="12" t="s">
        <v>198</v>
      </c>
      <c r="G176" s="15">
        <v>79.39</v>
      </c>
      <c r="H176" s="14">
        <v>0.25</v>
      </c>
      <c r="I176" s="15">
        <v>99.24</v>
      </c>
      <c r="J176" s="22">
        <v>1</v>
      </c>
      <c r="K176" s="23"/>
      <c r="L176" s="23"/>
      <c r="M176" s="19"/>
    </row>
    <row r="177" spans="1:13" s="18" customFormat="1" ht="16.5" customHeight="1" x14ac:dyDescent="0.25">
      <c r="A177" s="9">
        <v>178</v>
      </c>
      <c r="B177" s="19">
        <v>3</v>
      </c>
      <c r="C177" s="19">
        <v>2</v>
      </c>
      <c r="D177" s="20" t="s">
        <v>330</v>
      </c>
      <c r="E177" s="25" t="s">
        <v>84</v>
      </c>
      <c r="F177" s="24" t="s">
        <v>331</v>
      </c>
      <c r="G177" s="15">
        <v>245.4</v>
      </c>
      <c r="H177" s="14">
        <v>0.25</v>
      </c>
      <c r="I177" s="15">
        <f t="shared" si="3"/>
        <v>306.75</v>
      </c>
      <c r="J177" s="22">
        <v>1</v>
      </c>
      <c r="K177" s="23"/>
      <c r="L177" s="23"/>
      <c r="M177" s="19"/>
    </row>
    <row r="178" spans="1:13" s="18" customFormat="1" ht="16.5" customHeight="1" x14ac:dyDescent="0.25">
      <c r="A178" s="9">
        <v>179</v>
      </c>
      <c r="B178" s="19">
        <v>4</v>
      </c>
      <c r="C178" s="19">
        <v>5</v>
      </c>
      <c r="D178" s="20" t="s">
        <v>332</v>
      </c>
      <c r="E178" s="21" t="s">
        <v>333</v>
      </c>
      <c r="F178" s="21" t="s">
        <v>334</v>
      </c>
      <c r="G178" s="15">
        <v>225.6</v>
      </c>
      <c r="H178" s="14">
        <v>0.25</v>
      </c>
      <c r="I178" s="15">
        <f t="shared" si="3"/>
        <v>282</v>
      </c>
      <c r="J178" s="22">
        <v>1</v>
      </c>
      <c r="K178" s="23"/>
      <c r="L178" s="23"/>
      <c r="M178" s="19"/>
    </row>
    <row r="179" spans="1:13" s="18" customFormat="1" ht="16.5" customHeight="1" x14ac:dyDescent="0.25">
      <c r="A179" s="9">
        <v>180</v>
      </c>
      <c r="B179" s="19">
        <v>4</v>
      </c>
      <c r="C179" s="19">
        <v>9</v>
      </c>
      <c r="D179" s="20">
        <v>45776</v>
      </c>
      <c r="E179" s="21" t="s">
        <v>335</v>
      </c>
      <c r="F179" s="21" t="s">
        <v>336</v>
      </c>
      <c r="G179" s="15">
        <v>377.6</v>
      </c>
      <c r="H179" s="14">
        <v>0.25</v>
      </c>
      <c r="I179" s="15">
        <f t="shared" si="3"/>
        <v>472</v>
      </c>
      <c r="J179" s="22">
        <v>1</v>
      </c>
      <c r="K179" s="23"/>
      <c r="L179" s="23"/>
      <c r="M179" s="19"/>
    </row>
    <row r="180" spans="1:13" s="18" customFormat="1" ht="16.5" customHeight="1" x14ac:dyDescent="0.25">
      <c r="A180" s="9">
        <v>181</v>
      </c>
      <c r="B180" s="19">
        <v>3</v>
      </c>
      <c r="C180" s="19">
        <v>2</v>
      </c>
      <c r="D180" s="20" t="s">
        <v>337</v>
      </c>
      <c r="E180" s="25" t="s">
        <v>338</v>
      </c>
      <c r="F180" s="24" t="s">
        <v>339</v>
      </c>
      <c r="G180" s="15">
        <v>80</v>
      </c>
      <c r="H180" s="14">
        <v>0.25</v>
      </c>
      <c r="I180" s="15">
        <f t="shared" si="3"/>
        <v>100</v>
      </c>
      <c r="J180" s="22">
        <v>1</v>
      </c>
      <c r="K180" s="23"/>
      <c r="L180" s="23"/>
      <c r="M180" s="19"/>
    </row>
    <row r="181" spans="1:13" s="18" customFormat="1" ht="16.5" customHeight="1" x14ac:dyDescent="0.25">
      <c r="A181" s="9">
        <v>182</v>
      </c>
      <c r="B181" s="19">
        <v>3</v>
      </c>
      <c r="C181" s="19">
        <v>2</v>
      </c>
      <c r="D181" s="20" t="s">
        <v>340</v>
      </c>
      <c r="E181" s="21" t="s">
        <v>317</v>
      </c>
      <c r="F181" s="24" t="s">
        <v>341</v>
      </c>
      <c r="G181" s="15">
        <v>88</v>
      </c>
      <c r="H181" s="14">
        <v>0.25</v>
      </c>
      <c r="I181" s="15">
        <f t="shared" si="3"/>
        <v>110</v>
      </c>
      <c r="J181" s="22">
        <v>2</v>
      </c>
      <c r="K181" s="23"/>
      <c r="L181" s="23"/>
      <c r="M181" s="19"/>
    </row>
    <row r="182" spans="1:13" s="18" customFormat="1" ht="16.5" customHeight="1" x14ac:dyDescent="0.25">
      <c r="A182" s="9">
        <v>183</v>
      </c>
      <c r="B182" s="19">
        <v>3</v>
      </c>
      <c r="C182" s="19">
        <v>2</v>
      </c>
      <c r="D182" s="20" t="s">
        <v>340</v>
      </c>
      <c r="E182" s="21" t="s">
        <v>315</v>
      </c>
      <c r="F182" s="24" t="s">
        <v>341</v>
      </c>
      <c r="G182" s="15">
        <v>200</v>
      </c>
      <c r="H182" s="14">
        <v>0</v>
      </c>
      <c r="I182" s="15">
        <f t="shared" si="3"/>
        <v>200</v>
      </c>
      <c r="J182" s="22">
        <v>2</v>
      </c>
      <c r="K182" s="23"/>
      <c r="L182" s="23"/>
      <c r="M182" s="19"/>
    </row>
    <row r="183" spans="1:13" s="18" customFormat="1" ht="16.5" customHeight="1" x14ac:dyDescent="0.25">
      <c r="A183" s="9">
        <v>184</v>
      </c>
      <c r="B183" s="19">
        <v>3</v>
      </c>
      <c r="C183" s="19">
        <v>2</v>
      </c>
      <c r="D183" s="20" t="s">
        <v>340</v>
      </c>
      <c r="E183" s="21" t="s">
        <v>342</v>
      </c>
      <c r="F183" s="21" t="s">
        <v>341</v>
      </c>
      <c r="G183" s="15">
        <v>200</v>
      </c>
      <c r="H183" s="14">
        <v>0.25</v>
      </c>
      <c r="I183" s="15">
        <f t="shared" si="3"/>
        <v>250</v>
      </c>
      <c r="J183" s="22">
        <v>2</v>
      </c>
      <c r="K183" s="23"/>
      <c r="L183" s="23"/>
      <c r="M183" s="19"/>
    </row>
    <row r="184" spans="1:13" s="18" customFormat="1" ht="16.5" customHeight="1" x14ac:dyDescent="0.25">
      <c r="A184" s="9">
        <v>185</v>
      </c>
      <c r="B184" s="19">
        <v>3</v>
      </c>
      <c r="C184" s="19">
        <v>2</v>
      </c>
      <c r="D184" s="20" t="s">
        <v>340</v>
      </c>
      <c r="E184" s="21" t="s">
        <v>18</v>
      </c>
      <c r="F184" s="21" t="s">
        <v>341</v>
      </c>
      <c r="G184" s="15">
        <v>190</v>
      </c>
      <c r="H184" s="14">
        <v>0.25</v>
      </c>
      <c r="I184" s="15">
        <f t="shared" si="3"/>
        <v>237.5</v>
      </c>
      <c r="J184" s="22">
        <v>2</v>
      </c>
      <c r="K184" s="23"/>
      <c r="L184" s="23"/>
      <c r="M184" s="19"/>
    </row>
    <row r="185" spans="1:13" s="18" customFormat="1" ht="16.5" customHeight="1" x14ac:dyDescent="0.25">
      <c r="A185" s="9">
        <v>186</v>
      </c>
      <c r="B185" s="19">
        <v>4</v>
      </c>
      <c r="C185" s="19">
        <v>1</v>
      </c>
      <c r="D185" s="20" t="s">
        <v>343</v>
      </c>
      <c r="E185" s="21" t="s">
        <v>344</v>
      </c>
      <c r="F185" s="21" t="s">
        <v>345</v>
      </c>
      <c r="G185" s="15">
        <v>200</v>
      </c>
      <c r="H185" s="14">
        <v>0</v>
      </c>
      <c r="I185" s="15">
        <f t="shared" si="3"/>
        <v>200</v>
      </c>
      <c r="J185" s="22">
        <v>2</v>
      </c>
      <c r="K185" s="23"/>
      <c r="L185" s="23"/>
      <c r="M185" s="19"/>
    </row>
    <row r="186" spans="1:13" s="18" customFormat="1" ht="16.5" customHeight="1" x14ac:dyDescent="0.25">
      <c r="A186" s="9">
        <v>187</v>
      </c>
      <c r="B186" s="19"/>
      <c r="C186" s="19"/>
      <c r="D186" s="20" t="s">
        <v>343</v>
      </c>
      <c r="E186" s="21" t="s">
        <v>20</v>
      </c>
      <c r="F186" s="21" t="s">
        <v>346</v>
      </c>
      <c r="G186" s="15">
        <v>44.48</v>
      </c>
      <c r="H186" s="14">
        <v>0.25</v>
      </c>
      <c r="I186" s="15">
        <f t="shared" si="3"/>
        <v>55.6</v>
      </c>
      <c r="J186" s="22">
        <v>1</v>
      </c>
      <c r="K186" s="23"/>
      <c r="L186" s="23"/>
      <c r="M186" s="19"/>
    </row>
    <row r="187" spans="1:13" s="18" customFormat="1" ht="16.5" customHeight="1" x14ac:dyDescent="0.25">
      <c r="A187" s="9">
        <v>188</v>
      </c>
      <c r="B187" s="19"/>
      <c r="C187" s="19"/>
      <c r="D187" s="20" t="s">
        <v>343</v>
      </c>
      <c r="E187" s="21" t="s">
        <v>20</v>
      </c>
      <c r="F187" s="21" t="s">
        <v>347</v>
      </c>
      <c r="G187" s="15">
        <v>22.38</v>
      </c>
      <c r="H187" s="14">
        <v>0.25</v>
      </c>
      <c r="I187" s="15">
        <f t="shared" si="3"/>
        <v>27.98</v>
      </c>
      <c r="J187" s="22">
        <v>1</v>
      </c>
      <c r="K187" s="23"/>
      <c r="L187" s="23"/>
      <c r="M187" s="19"/>
    </row>
    <row r="188" spans="1:13" s="18" customFormat="1" ht="16.5" customHeight="1" x14ac:dyDescent="0.25">
      <c r="A188" s="9">
        <v>189</v>
      </c>
      <c r="B188" s="19"/>
      <c r="C188" s="19"/>
      <c r="D188" s="20" t="s">
        <v>343</v>
      </c>
      <c r="E188" s="21" t="s">
        <v>76</v>
      </c>
      <c r="F188" s="21" t="s">
        <v>348</v>
      </c>
      <c r="G188" s="15">
        <v>210</v>
      </c>
      <c r="H188" s="14">
        <v>0</v>
      </c>
      <c r="I188" s="15">
        <f t="shared" si="3"/>
        <v>210</v>
      </c>
      <c r="J188" s="22">
        <v>1</v>
      </c>
      <c r="K188" s="23"/>
      <c r="L188" s="23"/>
      <c r="M188" s="19"/>
    </row>
    <row r="189" spans="1:13" s="18" customFormat="1" ht="16.5" customHeight="1" x14ac:dyDescent="0.25">
      <c r="A189" s="9">
        <v>190</v>
      </c>
      <c r="B189" s="19">
        <v>4</v>
      </c>
      <c r="C189" s="19">
        <v>10</v>
      </c>
      <c r="D189" s="20" t="s">
        <v>349</v>
      </c>
      <c r="E189" s="21" t="s">
        <v>350</v>
      </c>
      <c r="F189" s="21" t="s">
        <v>351</v>
      </c>
      <c r="G189" s="15">
        <v>8175</v>
      </c>
      <c r="H189" s="14">
        <v>0.25</v>
      </c>
      <c r="I189" s="15">
        <f t="shared" si="3"/>
        <v>10218.75</v>
      </c>
      <c r="J189" s="22">
        <v>2</v>
      </c>
      <c r="K189" s="23"/>
      <c r="L189" s="17" t="s">
        <v>30</v>
      </c>
      <c r="M189" s="19"/>
    </row>
    <row r="190" spans="1:13" s="18" customFormat="1" ht="16.5" customHeight="1" x14ac:dyDescent="0.25">
      <c r="A190" s="9">
        <v>191</v>
      </c>
      <c r="B190" s="19"/>
      <c r="C190" s="19"/>
      <c r="D190" s="20" t="s">
        <v>349</v>
      </c>
      <c r="E190" s="21" t="s">
        <v>20</v>
      </c>
      <c r="F190" s="21" t="s">
        <v>352</v>
      </c>
      <c r="G190" s="15">
        <v>29.02</v>
      </c>
      <c r="H190" s="14">
        <v>0.25</v>
      </c>
      <c r="I190" s="15">
        <f t="shared" si="3"/>
        <v>36.28</v>
      </c>
      <c r="J190" s="22">
        <v>1</v>
      </c>
      <c r="K190" s="23"/>
      <c r="L190" s="23"/>
      <c r="M190" s="19"/>
    </row>
    <row r="191" spans="1:13" s="18" customFormat="1" ht="16.5" customHeight="1" x14ac:dyDescent="0.25">
      <c r="A191" s="9">
        <v>192</v>
      </c>
      <c r="B191" s="19"/>
      <c r="C191" s="19"/>
      <c r="D191" s="20" t="s">
        <v>349</v>
      </c>
      <c r="E191" s="21" t="s">
        <v>20</v>
      </c>
      <c r="F191" s="24" t="s">
        <v>353</v>
      </c>
      <c r="G191" s="15">
        <v>40.71</v>
      </c>
      <c r="H191" s="14">
        <v>0.25</v>
      </c>
      <c r="I191" s="15">
        <f t="shared" si="3"/>
        <v>50.89</v>
      </c>
      <c r="J191" s="22">
        <v>1</v>
      </c>
      <c r="K191" s="23"/>
      <c r="L191" s="23"/>
      <c r="M191" s="19"/>
    </row>
    <row r="192" spans="1:13" s="18" customFormat="1" ht="16.5" customHeight="1" x14ac:dyDescent="0.25">
      <c r="A192" s="9">
        <v>193</v>
      </c>
      <c r="B192" s="19">
        <v>3</v>
      </c>
      <c r="C192" s="19">
        <v>2</v>
      </c>
      <c r="D192" s="20" t="s">
        <v>354</v>
      </c>
      <c r="E192" s="21" t="s">
        <v>338</v>
      </c>
      <c r="F192" s="24" t="s">
        <v>355</v>
      </c>
      <c r="G192" s="15">
        <v>80</v>
      </c>
      <c r="H192" s="14">
        <v>0.25</v>
      </c>
      <c r="I192" s="15">
        <f t="shared" si="3"/>
        <v>100</v>
      </c>
      <c r="J192" s="22">
        <v>1</v>
      </c>
      <c r="K192" s="23"/>
      <c r="L192" s="23"/>
      <c r="M192" s="19"/>
    </row>
    <row r="193" spans="1:13" s="18" customFormat="1" ht="16.5" customHeight="1" x14ac:dyDescent="0.25">
      <c r="A193" s="9">
        <v>194</v>
      </c>
      <c r="B193" s="19">
        <v>3</v>
      </c>
      <c r="C193" s="19">
        <v>2</v>
      </c>
      <c r="D193" s="20" t="s">
        <v>354</v>
      </c>
      <c r="E193" s="21" t="s">
        <v>76</v>
      </c>
      <c r="F193" s="21" t="s">
        <v>356</v>
      </c>
      <c r="G193" s="15">
        <v>0</v>
      </c>
      <c r="H193" s="14">
        <v>0.25</v>
      </c>
      <c r="I193" s="15">
        <f t="shared" si="3"/>
        <v>0</v>
      </c>
      <c r="J193" s="22">
        <v>1</v>
      </c>
      <c r="K193" s="23"/>
      <c r="L193" s="23"/>
      <c r="M193" s="19"/>
    </row>
    <row r="194" spans="1:13" s="18" customFormat="1" ht="16.5" customHeight="1" x14ac:dyDescent="0.25">
      <c r="A194" s="9">
        <v>195</v>
      </c>
      <c r="B194" s="19">
        <v>4</v>
      </c>
      <c r="C194" s="19">
        <v>5</v>
      </c>
      <c r="D194" s="20" t="s">
        <v>354</v>
      </c>
      <c r="E194" s="21" t="s">
        <v>357</v>
      </c>
      <c r="F194" s="21" t="s">
        <v>358</v>
      </c>
      <c r="G194" s="15">
        <v>320</v>
      </c>
      <c r="H194" s="14">
        <v>0.25</v>
      </c>
      <c r="I194" s="15">
        <f t="shared" ref="I194:I258" si="4">ROUND(G194*(1+H194),2)</f>
        <v>400</v>
      </c>
      <c r="J194" s="22">
        <v>2</v>
      </c>
      <c r="K194" s="23"/>
      <c r="L194" s="23"/>
      <c r="M194" s="19"/>
    </row>
    <row r="195" spans="1:13" s="18" customFormat="1" ht="16.5" customHeight="1" x14ac:dyDescent="0.25">
      <c r="A195" s="9">
        <v>196</v>
      </c>
      <c r="B195" s="19"/>
      <c r="C195" s="19"/>
      <c r="D195" s="20" t="s">
        <v>354</v>
      </c>
      <c r="E195" s="21" t="s">
        <v>359</v>
      </c>
      <c r="F195" s="21" t="s">
        <v>360</v>
      </c>
      <c r="G195" s="15">
        <v>1190</v>
      </c>
      <c r="H195" s="14">
        <v>0.25</v>
      </c>
      <c r="I195" s="15">
        <f t="shared" si="4"/>
        <v>1487.5</v>
      </c>
      <c r="J195" s="22">
        <v>1</v>
      </c>
      <c r="K195" s="23"/>
      <c r="L195" s="23"/>
      <c r="M195" s="19"/>
    </row>
    <row r="196" spans="1:13" s="18" customFormat="1" ht="16.5" customHeight="1" x14ac:dyDescent="0.25">
      <c r="A196" s="9">
        <v>197</v>
      </c>
      <c r="B196" s="19">
        <v>4</v>
      </c>
      <c r="C196" s="19">
        <v>1</v>
      </c>
      <c r="D196" s="20" t="s">
        <v>361</v>
      </c>
      <c r="E196" s="21" t="s">
        <v>362</v>
      </c>
      <c r="F196" s="21" t="s">
        <v>363</v>
      </c>
      <c r="G196" s="15">
        <v>300</v>
      </c>
      <c r="H196" s="14">
        <v>0.25</v>
      </c>
      <c r="I196" s="15">
        <f t="shared" si="4"/>
        <v>375</v>
      </c>
      <c r="J196" s="22">
        <v>2</v>
      </c>
      <c r="K196" s="23"/>
      <c r="L196" s="23"/>
      <c r="M196" s="19"/>
    </row>
    <row r="197" spans="1:13" s="18" customFormat="1" ht="16.5" customHeight="1" x14ac:dyDescent="0.25">
      <c r="A197" s="9">
        <v>198</v>
      </c>
      <c r="B197" s="19">
        <v>4</v>
      </c>
      <c r="C197" s="19">
        <v>5</v>
      </c>
      <c r="D197" s="20" t="s">
        <v>361</v>
      </c>
      <c r="E197" s="21" t="s">
        <v>364</v>
      </c>
      <c r="F197" s="21" t="s">
        <v>365</v>
      </c>
      <c r="G197" s="15">
        <v>270.02</v>
      </c>
      <c r="H197" s="14"/>
      <c r="I197" s="15">
        <v>308.16000000000003</v>
      </c>
      <c r="J197" s="22">
        <v>1</v>
      </c>
      <c r="K197" s="23"/>
      <c r="L197" s="23"/>
      <c r="M197" s="19"/>
    </row>
    <row r="198" spans="1:13" s="18" customFormat="1" ht="16.5" customHeight="1" x14ac:dyDescent="0.25">
      <c r="A198" s="9">
        <v>199</v>
      </c>
      <c r="B198" s="19">
        <v>3</v>
      </c>
      <c r="C198" s="19">
        <v>2</v>
      </c>
      <c r="D198" s="20" t="s">
        <v>366</v>
      </c>
      <c r="E198" s="21" t="s">
        <v>87</v>
      </c>
      <c r="F198" s="21" t="s">
        <v>367</v>
      </c>
      <c r="G198" s="15">
        <v>640</v>
      </c>
      <c r="H198" s="14">
        <v>0.25</v>
      </c>
      <c r="I198" s="15">
        <f t="shared" si="4"/>
        <v>800</v>
      </c>
      <c r="J198" s="22">
        <v>2</v>
      </c>
      <c r="K198" s="23"/>
      <c r="L198" s="23"/>
      <c r="M198" s="19"/>
    </row>
    <row r="199" spans="1:13" s="18" customFormat="1" ht="16.5" customHeight="1" x14ac:dyDescent="0.25">
      <c r="A199" s="9">
        <v>200</v>
      </c>
      <c r="B199" s="19">
        <v>4</v>
      </c>
      <c r="C199" s="19">
        <v>5</v>
      </c>
      <c r="D199" s="20" t="s">
        <v>366</v>
      </c>
      <c r="E199" s="21" t="s">
        <v>202</v>
      </c>
      <c r="F199" s="21" t="s">
        <v>368</v>
      </c>
      <c r="G199" s="15">
        <v>23.04</v>
      </c>
      <c r="H199" s="14">
        <v>0.25</v>
      </c>
      <c r="I199" s="15">
        <f t="shared" si="4"/>
        <v>28.8</v>
      </c>
      <c r="J199" s="22">
        <v>1</v>
      </c>
      <c r="K199" s="23"/>
      <c r="L199" s="23"/>
      <c r="M199" s="19"/>
    </row>
    <row r="200" spans="1:13" s="18" customFormat="1" ht="16.5" customHeight="1" x14ac:dyDescent="0.25">
      <c r="A200" s="9">
        <v>201</v>
      </c>
      <c r="B200" s="19">
        <v>3</v>
      </c>
      <c r="C200" s="19">
        <v>2</v>
      </c>
      <c r="D200" s="20" t="s">
        <v>369</v>
      </c>
      <c r="E200" s="21" t="s">
        <v>76</v>
      </c>
      <c r="F200" s="24" t="s">
        <v>370</v>
      </c>
      <c r="G200" s="15">
        <v>260</v>
      </c>
      <c r="H200" s="14">
        <v>0</v>
      </c>
      <c r="I200" s="15">
        <f t="shared" si="4"/>
        <v>260</v>
      </c>
      <c r="J200" s="22">
        <v>1</v>
      </c>
      <c r="K200" s="23"/>
      <c r="L200" s="23"/>
      <c r="M200" s="44"/>
    </row>
    <row r="201" spans="1:13" s="18" customFormat="1" ht="16.5" customHeight="1" x14ac:dyDescent="0.25">
      <c r="A201" s="9">
        <v>202</v>
      </c>
      <c r="B201" s="19"/>
      <c r="C201" s="19"/>
      <c r="D201" s="20" t="s">
        <v>369</v>
      </c>
      <c r="E201" s="21" t="s">
        <v>371</v>
      </c>
      <c r="F201" s="24" t="s">
        <v>372</v>
      </c>
      <c r="G201" s="15">
        <v>1750</v>
      </c>
      <c r="H201" s="14">
        <v>0</v>
      </c>
      <c r="I201" s="15">
        <f t="shared" si="4"/>
        <v>1750</v>
      </c>
      <c r="J201" s="22">
        <v>2</v>
      </c>
      <c r="K201" s="23"/>
      <c r="L201" s="23"/>
      <c r="M201" s="19"/>
    </row>
    <row r="202" spans="1:13" s="18" customFormat="1" ht="16.5" customHeight="1" x14ac:dyDescent="0.25">
      <c r="A202" s="9">
        <v>203</v>
      </c>
      <c r="B202" s="19"/>
      <c r="C202" s="19"/>
      <c r="D202" s="20" t="s">
        <v>369</v>
      </c>
      <c r="E202" s="21" t="s">
        <v>76</v>
      </c>
      <c r="F202" s="24" t="s">
        <v>373</v>
      </c>
      <c r="G202" s="15">
        <v>48</v>
      </c>
      <c r="H202" s="14">
        <v>0</v>
      </c>
      <c r="I202" s="15">
        <f t="shared" si="4"/>
        <v>48</v>
      </c>
      <c r="J202" s="22">
        <v>1</v>
      </c>
      <c r="K202" s="23"/>
      <c r="L202" s="23"/>
      <c r="M202" s="19"/>
    </row>
    <row r="203" spans="1:13" s="18" customFormat="1" ht="16.5" customHeight="1" x14ac:dyDescent="0.25">
      <c r="A203" s="9">
        <v>204</v>
      </c>
      <c r="B203" s="19">
        <v>3</v>
      </c>
      <c r="C203" s="19">
        <v>2</v>
      </c>
      <c r="D203" s="20" t="s">
        <v>369</v>
      </c>
      <c r="E203" s="21" t="s">
        <v>374</v>
      </c>
      <c r="F203" s="24" t="s">
        <v>375</v>
      </c>
      <c r="G203" s="15">
        <v>204</v>
      </c>
      <c r="H203" s="14">
        <v>0.25</v>
      </c>
      <c r="I203" s="15">
        <f t="shared" si="4"/>
        <v>255</v>
      </c>
      <c r="J203" s="22">
        <v>2</v>
      </c>
      <c r="K203" s="23"/>
      <c r="L203" s="23"/>
      <c r="M203" s="19"/>
    </row>
    <row r="204" spans="1:13" s="18" customFormat="1" ht="16.5" customHeight="1" x14ac:dyDescent="0.25">
      <c r="A204" s="9">
        <v>205</v>
      </c>
      <c r="B204" s="19"/>
      <c r="C204" s="19"/>
      <c r="D204" s="20" t="s">
        <v>369</v>
      </c>
      <c r="E204" s="21" t="s">
        <v>376</v>
      </c>
      <c r="F204" s="24" t="s">
        <v>377</v>
      </c>
      <c r="G204" s="15">
        <v>200</v>
      </c>
      <c r="H204" s="14">
        <v>0</v>
      </c>
      <c r="I204" s="15">
        <f t="shared" si="4"/>
        <v>200</v>
      </c>
      <c r="J204" s="22">
        <v>1</v>
      </c>
      <c r="K204" s="23"/>
      <c r="L204" s="23"/>
      <c r="M204" s="19"/>
    </row>
    <row r="205" spans="1:13" s="18" customFormat="1" ht="16.5" customHeight="1" x14ac:dyDescent="0.25">
      <c r="A205" s="9">
        <v>206</v>
      </c>
      <c r="B205" s="19">
        <v>3</v>
      </c>
      <c r="C205" s="19">
        <v>2</v>
      </c>
      <c r="D205" s="20" t="s">
        <v>369</v>
      </c>
      <c r="E205" s="21" t="s">
        <v>378</v>
      </c>
      <c r="F205" s="24" t="s">
        <v>379</v>
      </c>
      <c r="G205" s="15">
        <v>1313.83</v>
      </c>
      <c r="H205" s="14">
        <v>0</v>
      </c>
      <c r="I205" s="15">
        <f t="shared" si="4"/>
        <v>1313.83</v>
      </c>
      <c r="J205" s="22">
        <v>2</v>
      </c>
      <c r="K205" s="23"/>
      <c r="L205" s="23"/>
      <c r="M205" s="19"/>
    </row>
    <row r="206" spans="1:13" s="18" customFormat="1" ht="16.5" customHeight="1" x14ac:dyDescent="0.25">
      <c r="A206" s="9">
        <v>207</v>
      </c>
      <c r="B206" s="19">
        <v>3</v>
      </c>
      <c r="C206" s="19">
        <v>2</v>
      </c>
      <c r="D206" s="20" t="s">
        <v>369</v>
      </c>
      <c r="E206" s="21" t="s">
        <v>378</v>
      </c>
      <c r="F206" s="24" t="s">
        <v>380</v>
      </c>
      <c r="G206" s="15">
        <v>215.55</v>
      </c>
      <c r="H206" s="14">
        <v>0</v>
      </c>
      <c r="I206" s="15">
        <f t="shared" si="4"/>
        <v>215.55</v>
      </c>
      <c r="J206" s="22">
        <v>1</v>
      </c>
      <c r="K206" s="23"/>
      <c r="L206" s="23"/>
      <c r="M206" s="19"/>
    </row>
    <row r="207" spans="1:13" s="18" customFormat="1" ht="16.5" customHeight="1" x14ac:dyDescent="0.25">
      <c r="A207" s="9">
        <v>208</v>
      </c>
      <c r="B207" s="19"/>
      <c r="C207" s="19"/>
      <c r="D207" s="20" t="s">
        <v>369</v>
      </c>
      <c r="E207" s="21" t="s">
        <v>202</v>
      </c>
      <c r="F207" s="21" t="s">
        <v>381</v>
      </c>
      <c r="G207" s="15">
        <v>4.8</v>
      </c>
      <c r="H207" s="14">
        <v>0.25</v>
      </c>
      <c r="I207" s="15">
        <f t="shared" si="4"/>
        <v>6</v>
      </c>
      <c r="J207" s="22">
        <v>1</v>
      </c>
      <c r="K207" s="23"/>
      <c r="L207" s="23"/>
      <c r="M207" s="19"/>
    </row>
    <row r="208" spans="1:13" s="18" customFormat="1" ht="30" customHeight="1" x14ac:dyDescent="0.25">
      <c r="A208" s="9">
        <v>209</v>
      </c>
      <c r="B208" s="19">
        <v>3</v>
      </c>
      <c r="C208" s="19">
        <v>2</v>
      </c>
      <c r="D208" s="20" t="s">
        <v>369</v>
      </c>
      <c r="E208" s="21" t="s">
        <v>382</v>
      </c>
      <c r="F208" s="21" t="s">
        <v>383</v>
      </c>
      <c r="G208" s="15">
        <v>425.26</v>
      </c>
      <c r="H208" s="14">
        <v>0.13</v>
      </c>
      <c r="I208" s="15">
        <f t="shared" si="4"/>
        <v>480.54</v>
      </c>
      <c r="J208" s="22">
        <v>2</v>
      </c>
      <c r="K208" s="23"/>
      <c r="L208" s="23"/>
      <c r="M208" s="19"/>
    </row>
    <row r="209" spans="1:13" s="18" customFormat="1" ht="16.5" customHeight="1" x14ac:dyDescent="0.25">
      <c r="A209" s="9">
        <v>210</v>
      </c>
      <c r="B209" s="19">
        <v>3</v>
      </c>
      <c r="C209" s="19">
        <v>2</v>
      </c>
      <c r="D209" s="20" t="s">
        <v>384</v>
      </c>
      <c r="E209" s="25" t="s">
        <v>385</v>
      </c>
      <c r="F209" s="24" t="s">
        <v>386</v>
      </c>
      <c r="G209" s="15">
        <v>0</v>
      </c>
      <c r="H209" s="14">
        <v>0</v>
      </c>
      <c r="I209" s="15">
        <f t="shared" si="4"/>
        <v>0</v>
      </c>
      <c r="J209" s="22">
        <v>2</v>
      </c>
      <c r="K209" s="23"/>
      <c r="L209" s="23"/>
      <c r="M209" s="19"/>
    </row>
    <row r="210" spans="1:13" s="18" customFormat="1" ht="16.5" customHeight="1" x14ac:dyDescent="0.25">
      <c r="A210" s="9">
        <v>211</v>
      </c>
      <c r="B210" s="19">
        <v>3</v>
      </c>
      <c r="C210" s="19">
        <v>2</v>
      </c>
      <c r="D210" s="20" t="s">
        <v>384</v>
      </c>
      <c r="E210" s="21" t="s">
        <v>250</v>
      </c>
      <c r="F210" s="21" t="s">
        <v>387</v>
      </c>
      <c r="G210" s="15">
        <v>1500</v>
      </c>
      <c r="H210" s="14">
        <v>0.25</v>
      </c>
      <c r="I210" s="15">
        <f t="shared" si="4"/>
        <v>1875</v>
      </c>
      <c r="J210" s="22">
        <v>2</v>
      </c>
      <c r="K210" s="23"/>
      <c r="L210" s="23"/>
      <c r="M210" s="19"/>
    </row>
    <row r="211" spans="1:13" s="18" customFormat="1" ht="27" customHeight="1" x14ac:dyDescent="0.25">
      <c r="A211" s="9">
        <v>212</v>
      </c>
      <c r="B211" s="19"/>
      <c r="C211" s="19"/>
      <c r="D211" s="20" t="s">
        <v>384</v>
      </c>
      <c r="E211" s="21" t="s">
        <v>388</v>
      </c>
      <c r="F211" s="21" t="s">
        <v>389</v>
      </c>
      <c r="G211" s="15">
        <v>196.09</v>
      </c>
      <c r="H211" s="14">
        <v>0.25</v>
      </c>
      <c r="I211" s="15">
        <f t="shared" si="4"/>
        <v>245.11</v>
      </c>
      <c r="J211" s="22">
        <v>1</v>
      </c>
      <c r="K211" s="23"/>
      <c r="L211" s="23"/>
      <c r="M211" s="19"/>
    </row>
    <row r="212" spans="1:13" s="18" customFormat="1" ht="15" x14ac:dyDescent="0.25">
      <c r="A212" s="9">
        <v>213</v>
      </c>
      <c r="B212" s="19">
        <v>4</v>
      </c>
      <c r="C212" s="19">
        <v>5</v>
      </c>
      <c r="D212" s="20" t="s">
        <v>384</v>
      </c>
      <c r="E212" s="25" t="s">
        <v>56</v>
      </c>
      <c r="F212" s="24" t="s">
        <v>390</v>
      </c>
      <c r="G212" s="15">
        <v>900</v>
      </c>
      <c r="H212" s="14">
        <v>0.25</v>
      </c>
      <c r="I212" s="15">
        <f t="shared" si="4"/>
        <v>1125</v>
      </c>
      <c r="J212" s="22">
        <v>3</v>
      </c>
      <c r="K212" s="23"/>
      <c r="L212" s="23"/>
      <c r="M212" s="19"/>
    </row>
    <row r="213" spans="1:13" s="18" customFormat="1" ht="16.5" customHeight="1" x14ac:dyDescent="0.25">
      <c r="A213" s="9">
        <v>214</v>
      </c>
      <c r="B213" s="19">
        <v>4</v>
      </c>
      <c r="C213" s="19">
        <v>5</v>
      </c>
      <c r="D213" s="20" t="s">
        <v>384</v>
      </c>
      <c r="E213" s="21" t="s">
        <v>56</v>
      </c>
      <c r="F213" s="21" t="s">
        <v>391</v>
      </c>
      <c r="G213" s="15">
        <v>150</v>
      </c>
      <c r="H213" s="14">
        <v>0.25</v>
      </c>
      <c r="I213" s="15">
        <f t="shared" si="4"/>
        <v>187.5</v>
      </c>
      <c r="J213" s="22">
        <v>3</v>
      </c>
      <c r="K213" s="23"/>
      <c r="L213" s="23"/>
      <c r="M213" s="19"/>
    </row>
    <row r="214" spans="1:13" s="18" customFormat="1" ht="16.5" customHeight="1" x14ac:dyDescent="0.25">
      <c r="A214" s="9">
        <v>215</v>
      </c>
      <c r="B214" s="19">
        <v>4</v>
      </c>
      <c r="C214" s="19">
        <v>5</v>
      </c>
      <c r="D214" s="20" t="s">
        <v>384</v>
      </c>
      <c r="E214" s="21" t="s">
        <v>56</v>
      </c>
      <c r="F214" s="21" t="s">
        <v>392</v>
      </c>
      <c r="G214" s="15">
        <v>415</v>
      </c>
      <c r="H214" s="14">
        <v>0.25</v>
      </c>
      <c r="I214" s="15">
        <f t="shared" si="4"/>
        <v>518.75</v>
      </c>
      <c r="J214" s="22">
        <v>3</v>
      </c>
      <c r="K214" s="23"/>
      <c r="L214" s="23"/>
      <c r="M214" s="19"/>
    </row>
    <row r="215" spans="1:13" s="18" customFormat="1" ht="16.5" customHeight="1" x14ac:dyDescent="0.25">
      <c r="A215" s="9">
        <v>216</v>
      </c>
      <c r="B215" s="19">
        <v>4</v>
      </c>
      <c r="C215" s="19">
        <v>5</v>
      </c>
      <c r="D215" s="20" t="s">
        <v>384</v>
      </c>
      <c r="E215" s="24" t="s">
        <v>56</v>
      </c>
      <c r="F215" s="24" t="s">
        <v>393</v>
      </c>
      <c r="G215" s="15">
        <v>225</v>
      </c>
      <c r="H215" s="14">
        <v>0.25</v>
      </c>
      <c r="I215" s="15">
        <f t="shared" si="4"/>
        <v>281.25</v>
      </c>
      <c r="J215" s="22">
        <v>3</v>
      </c>
      <c r="K215" s="23"/>
      <c r="L215" s="23"/>
      <c r="M215" s="19"/>
    </row>
    <row r="216" spans="1:13" s="18" customFormat="1" ht="16.5" customHeight="1" x14ac:dyDescent="0.25">
      <c r="A216" s="9">
        <v>217</v>
      </c>
      <c r="B216" s="19">
        <v>4</v>
      </c>
      <c r="C216" s="19">
        <v>5</v>
      </c>
      <c r="D216" s="20" t="s">
        <v>384</v>
      </c>
      <c r="E216" s="21" t="s">
        <v>56</v>
      </c>
      <c r="F216" s="21" t="s">
        <v>394</v>
      </c>
      <c r="G216" s="15">
        <v>500</v>
      </c>
      <c r="H216" s="14">
        <v>0.25</v>
      </c>
      <c r="I216" s="15">
        <f t="shared" si="4"/>
        <v>625</v>
      </c>
      <c r="J216" s="22">
        <v>3</v>
      </c>
      <c r="K216" s="23"/>
      <c r="L216" s="23"/>
      <c r="M216" s="19"/>
    </row>
    <row r="217" spans="1:13" s="18" customFormat="1" ht="16.5" customHeight="1" x14ac:dyDescent="0.25">
      <c r="A217" s="9">
        <v>218</v>
      </c>
      <c r="B217" s="19">
        <v>4</v>
      </c>
      <c r="C217" s="19">
        <v>5</v>
      </c>
      <c r="D217" s="20" t="s">
        <v>384</v>
      </c>
      <c r="E217" s="21" t="s">
        <v>56</v>
      </c>
      <c r="F217" s="21" t="s">
        <v>395</v>
      </c>
      <c r="G217" s="15">
        <v>3122.5</v>
      </c>
      <c r="H217" s="14">
        <v>0.25</v>
      </c>
      <c r="I217" s="15">
        <f t="shared" si="4"/>
        <v>3903.13</v>
      </c>
      <c r="J217" s="22">
        <v>3</v>
      </c>
      <c r="K217" s="23"/>
      <c r="L217" s="17" t="s">
        <v>30</v>
      </c>
      <c r="M217" s="19"/>
    </row>
    <row r="218" spans="1:13" s="18" customFormat="1" ht="16.5" customHeight="1" x14ac:dyDescent="0.25">
      <c r="A218" s="9">
        <v>219</v>
      </c>
      <c r="B218" s="19">
        <v>4</v>
      </c>
      <c r="C218" s="19">
        <v>5</v>
      </c>
      <c r="D218" s="20" t="s">
        <v>396</v>
      </c>
      <c r="E218" s="24" t="s">
        <v>20</v>
      </c>
      <c r="F218" s="24" t="s">
        <v>397</v>
      </c>
      <c r="G218" s="15">
        <v>24.05</v>
      </c>
      <c r="H218" s="14">
        <v>0.25</v>
      </c>
      <c r="I218" s="15">
        <f t="shared" si="4"/>
        <v>30.06</v>
      </c>
      <c r="J218" s="22">
        <v>1</v>
      </c>
      <c r="K218" s="23"/>
      <c r="L218" s="23"/>
      <c r="M218" s="19"/>
    </row>
    <row r="219" spans="1:13" s="18" customFormat="1" ht="16.5" customHeight="1" x14ac:dyDescent="0.25">
      <c r="A219" s="9">
        <v>220</v>
      </c>
      <c r="B219" s="19">
        <v>4</v>
      </c>
      <c r="C219" s="19">
        <v>5</v>
      </c>
      <c r="D219" s="20" t="s">
        <v>396</v>
      </c>
      <c r="E219" s="21" t="s">
        <v>385</v>
      </c>
      <c r="F219" s="24" t="s">
        <v>398</v>
      </c>
      <c r="G219" s="15">
        <v>180</v>
      </c>
      <c r="H219" s="14">
        <v>0.25</v>
      </c>
      <c r="I219" s="15">
        <f t="shared" si="4"/>
        <v>225</v>
      </c>
      <c r="J219" s="22">
        <v>2</v>
      </c>
      <c r="K219" s="23"/>
      <c r="L219" s="23"/>
      <c r="M219" s="19"/>
    </row>
    <row r="220" spans="1:13" s="18" customFormat="1" ht="16.5" customHeight="1" x14ac:dyDescent="0.25">
      <c r="A220" s="9">
        <v>221</v>
      </c>
      <c r="B220" s="19">
        <v>4</v>
      </c>
      <c r="C220" s="19">
        <v>5</v>
      </c>
      <c r="D220" s="20" t="s">
        <v>399</v>
      </c>
      <c r="E220" s="21" t="s">
        <v>400</v>
      </c>
      <c r="F220" s="21" t="s">
        <v>401</v>
      </c>
      <c r="G220" s="15">
        <v>719.13</v>
      </c>
      <c r="H220" s="14">
        <v>0.25</v>
      </c>
      <c r="I220" s="15">
        <f t="shared" si="4"/>
        <v>898.91</v>
      </c>
      <c r="J220" s="22">
        <v>1</v>
      </c>
      <c r="K220" s="23"/>
      <c r="L220" s="23"/>
      <c r="M220" s="19"/>
    </row>
    <row r="221" spans="1:13" s="18" customFormat="1" ht="16.5" customHeight="1" x14ac:dyDescent="0.25">
      <c r="A221" s="9">
        <v>222</v>
      </c>
      <c r="B221" s="19"/>
      <c r="C221" s="19"/>
      <c r="D221" s="20" t="s">
        <v>399</v>
      </c>
      <c r="E221" s="21" t="s">
        <v>402</v>
      </c>
      <c r="F221" s="21" t="s">
        <v>403</v>
      </c>
      <c r="G221" s="15">
        <v>712.8</v>
      </c>
      <c r="H221" s="14">
        <v>0.25</v>
      </c>
      <c r="I221" s="15">
        <f t="shared" si="4"/>
        <v>891</v>
      </c>
      <c r="J221" s="22">
        <v>2</v>
      </c>
      <c r="K221" s="23"/>
      <c r="L221" s="23"/>
      <c r="M221" s="19"/>
    </row>
    <row r="222" spans="1:13" s="18" customFormat="1" ht="16.5" customHeight="1" x14ac:dyDescent="0.25">
      <c r="A222" s="9">
        <v>223</v>
      </c>
      <c r="B222" s="19"/>
      <c r="C222" s="19"/>
      <c r="D222" s="20" t="s">
        <v>399</v>
      </c>
      <c r="E222" s="21" t="s">
        <v>138</v>
      </c>
      <c r="F222" s="21" t="s">
        <v>404</v>
      </c>
      <c r="G222" s="15">
        <v>1800</v>
      </c>
      <c r="H222" s="14">
        <v>0.25</v>
      </c>
      <c r="I222" s="15">
        <f t="shared" si="4"/>
        <v>2250</v>
      </c>
      <c r="J222" s="22">
        <v>2</v>
      </c>
      <c r="K222" s="23"/>
      <c r="L222" s="23"/>
      <c r="M222" s="19"/>
    </row>
    <row r="223" spans="1:13" s="18" customFormat="1" ht="16.5" customHeight="1" x14ac:dyDescent="0.25">
      <c r="A223" s="9">
        <v>224</v>
      </c>
      <c r="B223" s="19">
        <v>4</v>
      </c>
      <c r="C223" s="19">
        <v>5</v>
      </c>
      <c r="D223" s="20" t="s">
        <v>405</v>
      </c>
      <c r="E223" s="21" t="s">
        <v>56</v>
      </c>
      <c r="F223" s="21" t="s">
        <v>406</v>
      </c>
      <c r="G223" s="15">
        <v>75</v>
      </c>
      <c r="H223" s="14">
        <v>0.25</v>
      </c>
      <c r="I223" s="15">
        <f t="shared" si="4"/>
        <v>93.75</v>
      </c>
      <c r="J223" s="22">
        <v>2</v>
      </c>
      <c r="K223" s="23"/>
      <c r="L223" s="23"/>
      <c r="M223" s="19"/>
    </row>
    <row r="224" spans="1:13" s="18" customFormat="1" ht="26.25" customHeight="1" x14ac:dyDescent="0.25">
      <c r="A224" s="9">
        <v>225</v>
      </c>
      <c r="B224" s="19">
        <v>3</v>
      </c>
      <c r="C224" s="19">
        <v>2</v>
      </c>
      <c r="D224" s="20" t="s">
        <v>405</v>
      </c>
      <c r="E224" s="21" t="s">
        <v>407</v>
      </c>
      <c r="F224" s="21" t="s">
        <v>408</v>
      </c>
      <c r="G224" s="15">
        <v>150</v>
      </c>
      <c r="H224" s="14">
        <v>0.25</v>
      </c>
      <c r="I224" s="15">
        <f t="shared" si="4"/>
        <v>187.5</v>
      </c>
      <c r="J224" s="22">
        <v>2</v>
      </c>
      <c r="K224" s="23"/>
      <c r="L224" s="23"/>
      <c r="M224" s="19"/>
    </row>
    <row r="225" spans="1:13" s="18" customFormat="1" ht="16.5" customHeight="1" x14ac:dyDescent="0.25">
      <c r="A225" s="9">
        <v>226</v>
      </c>
      <c r="B225" s="19">
        <v>3</v>
      </c>
      <c r="C225" s="19">
        <v>2</v>
      </c>
      <c r="D225" s="20" t="s">
        <v>405</v>
      </c>
      <c r="E225" s="21" t="s">
        <v>409</v>
      </c>
      <c r="F225" s="21" t="s">
        <v>410</v>
      </c>
      <c r="G225" s="15">
        <v>230</v>
      </c>
      <c r="H225" s="14">
        <v>0</v>
      </c>
      <c r="I225" s="15">
        <f t="shared" si="4"/>
        <v>230</v>
      </c>
      <c r="J225" s="22">
        <v>2</v>
      </c>
      <c r="K225" s="23"/>
      <c r="L225" s="23"/>
      <c r="M225" s="19"/>
    </row>
    <row r="226" spans="1:13" s="18" customFormat="1" ht="16.5" customHeight="1" x14ac:dyDescent="0.25">
      <c r="A226" s="9">
        <v>227</v>
      </c>
      <c r="B226" s="19"/>
      <c r="C226" s="19"/>
      <c r="D226" s="20" t="s">
        <v>405</v>
      </c>
      <c r="E226" s="21" t="s">
        <v>56</v>
      </c>
      <c r="F226" s="21" t="s">
        <v>411</v>
      </c>
      <c r="G226" s="15">
        <v>140</v>
      </c>
      <c r="H226" s="14">
        <v>0.25</v>
      </c>
      <c r="I226" s="15">
        <f t="shared" si="4"/>
        <v>175</v>
      </c>
      <c r="J226" s="22">
        <v>2</v>
      </c>
      <c r="K226" s="23"/>
      <c r="L226" s="23"/>
      <c r="M226" s="19"/>
    </row>
    <row r="227" spans="1:13" s="18" customFormat="1" ht="16.5" customHeight="1" x14ac:dyDescent="0.25">
      <c r="A227" s="9">
        <v>228</v>
      </c>
      <c r="B227" s="19">
        <v>3</v>
      </c>
      <c r="C227" s="19">
        <v>2</v>
      </c>
      <c r="D227" s="20" t="s">
        <v>412</v>
      </c>
      <c r="E227" s="21" t="s">
        <v>338</v>
      </c>
      <c r="F227" s="21" t="s">
        <v>413</v>
      </c>
      <c r="G227" s="15">
        <v>100</v>
      </c>
      <c r="H227" s="14">
        <v>0.25</v>
      </c>
      <c r="I227" s="15">
        <f t="shared" si="4"/>
        <v>125</v>
      </c>
      <c r="J227" s="22">
        <v>1</v>
      </c>
      <c r="K227" s="23"/>
      <c r="L227" s="23"/>
      <c r="M227" s="19"/>
    </row>
    <row r="228" spans="1:13" s="18" customFormat="1" ht="16.5" customHeight="1" x14ac:dyDescent="0.25">
      <c r="A228" s="9">
        <v>229</v>
      </c>
      <c r="B228" s="19">
        <v>4</v>
      </c>
      <c r="C228" s="19">
        <v>10</v>
      </c>
      <c r="D228" s="20" t="s">
        <v>405</v>
      </c>
      <c r="E228" s="21" t="s">
        <v>414</v>
      </c>
      <c r="F228" s="21" t="s">
        <v>415</v>
      </c>
      <c r="G228" s="15">
        <v>817.5</v>
      </c>
      <c r="H228" s="14">
        <v>0.25</v>
      </c>
      <c r="I228" s="15">
        <f t="shared" si="4"/>
        <v>1021.88</v>
      </c>
      <c r="J228" s="22">
        <v>2</v>
      </c>
      <c r="K228" s="23"/>
      <c r="L228" s="23"/>
      <c r="M228" s="19"/>
    </row>
    <row r="229" spans="1:13" s="18" customFormat="1" ht="16.5" customHeight="1" x14ac:dyDescent="0.25">
      <c r="A229" s="9">
        <v>230</v>
      </c>
      <c r="B229" s="19">
        <v>3</v>
      </c>
      <c r="C229" s="19"/>
      <c r="D229" s="20" t="s">
        <v>412</v>
      </c>
      <c r="E229" s="21" t="s">
        <v>14</v>
      </c>
      <c r="F229" s="24" t="s">
        <v>15</v>
      </c>
      <c r="G229" s="15">
        <v>66.16</v>
      </c>
      <c r="H229" s="14">
        <v>0.25</v>
      </c>
      <c r="I229" s="15">
        <v>82.7</v>
      </c>
      <c r="J229" s="22">
        <v>1</v>
      </c>
      <c r="K229" s="23"/>
      <c r="L229" s="23"/>
      <c r="M229" s="19"/>
    </row>
    <row r="230" spans="1:13" s="18" customFormat="1" ht="16.5" customHeight="1" x14ac:dyDescent="0.25">
      <c r="A230" s="9">
        <v>231</v>
      </c>
      <c r="B230" s="19">
        <v>3</v>
      </c>
      <c r="C230" s="19">
        <v>2</v>
      </c>
      <c r="D230" s="20" t="s">
        <v>412</v>
      </c>
      <c r="E230" s="21" t="s">
        <v>416</v>
      </c>
      <c r="F230" s="21" t="s">
        <v>417</v>
      </c>
      <c r="G230" s="15">
        <v>200</v>
      </c>
      <c r="H230" s="14">
        <v>0</v>
      </c>
      <c r="I230" s="15">
        <f t="shared" si="4"/>
        <v>200</v>
      </c>
      <c r="J230" s="22">
        <v>2</v>
      </c>
      <c r="K230" s="23"/>
      <c r="L230" s="23"/>
      <c r="M230" s="19"/>
    </row>
    <row r="231" spans="1:13" s="18" customFormat="1" ht="16.5" customHeight="1" x14ac:dyDescent="0.25">
      <c r="A231" s="9">
        <v>232</v>
      </c>
      <c r="B231" s="19"/>
      <c r="C231" s="19"/>
      <c r="D231" s="20" t="s">
        <v>405</v>
      </c>
      <c r="E231" s="24" t="s">
        <v>159</v>
      </c>
      <c r="F231" s="21" t="s">
        <v>418</v>
      </c>
      <c r="G231" s="15">
        <v>89.33</v>
      </c>
      <c r="H231" s="14">
        <v>0.25</v>
      </c>
      <c r="I231" s="15">
        <f t="shared" si="4"/>
        <v>111.66</v>
      </c>
      <c r="J231" s="22">
        <v>1</v>
      </c>
      <c r="K231" s="23"/>
      <c r="L231" s="23"/>
      <c r="M231" s="19"/>
    </row>
    <row r="232" spans="1:13" s="18" customFormat="1" ht="16.5" customHeight="1" x14ac:dyDescent="0.25">
      <c r="A232" s="9">
        <v>233</v>
      </c>
      <c r="B232" s="19">
        <v>3</v>
      </c>
      <c r="C232" s="19">
        <v>2</v>
      </c>
      <c r="D232" s="20" t="s">
        <v>419</v>
      </c>
      <c r="E232" s="21" t="s">
        <v>317</v>
      </c>
      <c r="F232" s="21" t="s">
        <v>417</v>
      </c>
      <c r="G232" s="15">
        <v>88</v>
      </c>
      <c r="H232" s="14">
        <v>0.25</v>
      </c>
      <c r="I232" s="15">
        <f t="shared" si="4"/>
        <v>110</v>
      </c>
      <c r="J232" s="22">
        <v>2</v>
      </c>
      <c r="K232" s="23"/>
      <c r="L232" s="23"/>
      <c r="M232" s="19"/>
    </row>
    <row r="233" spans="1:13" s="18" customFormat="1" ht="16.5" customHeight="1" x14ac:dyDescent="0.25">
      <c r="A233" s="9">
        <v>234</v>
      </c>
      <c r="B233" s="19">
        <v>4</v>
      </c>
      <c r="C233" s="19">
        <v>5</v>
      </c>
      <c r="D233" s="20" t="s">
        <v>420</v>
      </c>
      <c r="E233" s="21" t="s">
        <v>56</v>
      </c>
      <c r="F233" s="21" t="s">
        <v>421</v>
      </c>
      <c r="G233" s="15">
        <v>1811.5</v>
      </c>
      <c r="H233" s="14">
        <v>0.25</v>
      </c>
      <c r="I233" s="15">
        <f t="shared" si="4"/>
        <v>2264.38</v>
      </c>
      <c r="J233" s="22">
        <v>3</v>
      </c>
      <c r="K233" s="23"/>
      <c r="L233" s="23"/>
      <c r="M233" s="19"/>
    </row>
    <row r="234" spans="1:13" s="18" customFormat="1" ht="15" customHeight="1" x14ac:dyDescent="0.25">
      <c r="A234" s="9">
        <v>235</v>
      </c>
      <c r="B234" s="19">
        <v>3</v>
      </c>
      <c r="C234" s="19">
        <v>2</v>
      </c>
      <c r="D234" s="20" t="s">
        <v>422</v>
      </c>
      <c r="E234" s="21" t="s">
        <v>423</v>
      </c>
      <c r="F234" s="24" t="s">
        <v>424</v>
      </c>
      <c r="G234" s="15">
        <v>1250</v>
      </c>
      <c r="H234" s="14">
        <v>0</v>
      </c>
      <c r="I234" s="15">
        <f t="shared" si="4"/>
        <v>1250</v>
      </c>
      <c r="J234" s="22">
        <v>2</v>
      </c>
      <c r="K234" s="23"/>
      <c r="L234" s="23"/>
      <c r="M234" s="19"/>
    </row>
    <row r="235" spans="1:13" s="18" customFormat="1" ht="16.5" customHeight="1" x14ac:dyDescent="0.25">
      <c r="A235" s="9">
        <v>236</v>
      </c>
      <c r="B235" s="19">
        <v>3</v>
      </c>
      <c r="C235" s="19">
        <v>1</v>
      </c>
      <c r="D235" s="20" t="s">
        <v>422</v>
      </c>
      <c r="E235" s="21" t="s">
        <v>425</v>
      </c>
      <c r="F235" s="35" t="s">
        <v>426</v>
      </c>
      <c r="G235" s="15">
        <v>215.12</v>
      </c>
      <c r="H235" s="14">
        <v>0.25</v>
      </c>
      <c r="I235" s="15">
        <f t="shared" si="4"/>
        <v>268.89999999999998</v>
      </c>
      <c r="J235" s="22">
        <v>1</v>
      </c>
      <c r="K235" s="23"/>
      <c r="L235" s="23"/>
      <c r="M235" s="19"/>
    </row>
    <row r="236" spans="1:13" s="18" customFormat="1" ht="16.5" customHeight="1" x14ac:dyDescent="0.25">
      <c r="A236" s="9">
        <v>237</v>
      </c>
      <c r="B236" s="19"/>
      <c r="C236" s="19"/>
      <c r="D236" s="20" t="s">
        <v>427</v>
      </c>
      <c r="E236" s="21" t="s">
        <v>156</v>
      </c>
      <c r="F236" s="21" t="s">
        <v>428</v>
      </c>
      <c r="G236" s="15">
        <v>2579.59</v>
      </c>
      <c r="H236" s="14">
        <v>0.25</v>
      </c>
      <c r="I236" s="15">
        <f t="shared" si="4"/>
        <v>3224.49</v>
      </c>
      <c r="J236" s="22">
        <v>3</v>
      </c>
      <c r="K236" s="23"/>
      <c r="L236" s="23"/>
      <c r="M236" s="19"/>
    </row>
    <row r="237" spans="1:13" s="18" customFormat="1" ht="16.5" customHeight="1" x14ac:dyDescent="0.25">
      <c r="A237" s="9">
        <v>238</v>
      </c>
      <c r="B237" s="19"/>
      <c r="C237" s="19"/>
      <c r="D237" s="20" t="s">
        <v>427</v>
      </c>
      <c r="E237" s="21" t="s">
        <v>159</v>
      </c>
      <c r="F237" s="21" t="s">
        <v>429</v>
      </c>
      <c r="G237" s="15">
        <v>16.670000000000002</v>
      </c>
      <c r="H237" s="14">
        <v>0.25</v>
      </c>
      <c r="I237" s="15">
        <f t="shared" si="4"/>
        <v>20.84</v>
      </c>
      <c r="J237" s="22">
        <v>1</v>
      </c>
      <c r="K237" s="23"/>
      <c r="L237" s="23"/>
      <c r="M237" s="19"/>
    </row>
    <row r="238" spans="1:13" s="18" customFormat="1" ht="26.25" customHeight="1" x14ac:dyDescent="0.25">
      <c r="A238" s="9">
        <v>239</v>
      </c>
      <c r="B238" s="19">
        <v>3</v>
      </c>
      <c r="C238" s="19">
        <v>2</v>
      </c>
      <c r="D238" s="20" t="s">
        <v>430</v>
      </c>
      <c r="E238" s="21" t="s">
        <v>431</v>
      </c>
      <c r="F238" s="21" t="s">
        <v>432</v>
      </c>
      <c r="G238" s="15">
        <v>280</v>
      </c>
      <c r="H238" s="14">
        <v>0.25</v>
      </c>
      <c r="I238" s="15">
        <f t="shared" si="4"/>
        <v>350</v>
      </c>
      <c r="J238" s="22">
        <v>2</v>
      </c>
      <c r="K238" s="23"/>
      <c r="L238" s="23"/>
      <c r="M238" s="19"/>
    </row>
    <row r="239" spans="1:13" s="18" customFormat="1" ht="18" customHeight="1" x14ac:dyDescent="0.25">
      <c r="A239" s="9">
        <v>240</v>
      </c>
      <c r="B239" s="19"/>
      <c r="C239" s="19"/>
      <c r="D239" s="20" t="s">
        <v>430</v>
      </c>
      <c r="E239" s="21" t="s">
        <v>138</v>
      </c>
      <c r="F239" s="21" t="s">
        <v>433</v>
      </c>
      <c r="G239" s="15">
        <v>1400</v>
      </c>
      <c r="H239" s="14">
        <v>0.25</v>
      </c>
      <c r="I239" s="15">
        <f t="shared" si="4"/>
        <v>1750</v>
      </c>
      <c r="J239" s="22">
        <v>2</v>
      </c>
      <c r="K239" s="23"/>
      <c r="L239" s="23"/>
      <c r="M239" s="19"/>
    </row>
    <row r="240" spans="1:13" s="18" customFormat="1" ht="16.5" customHeight="1" x14ac:dyDescent="0.25">
      <c r="A240" s="9">
        <v>241</v>
      </c>
      <c r="B240" s="19"/>
      <c r="C240" s="19"/>
      <c r="D240" s="20" t="s">
        <v>430</v>
      </c>
      <c r="E240" s="21" t="s">
        <v>138</v>
      </c>
      <c r="F240" s="21" t="s">
        <v>434</v>
      </c>
      <c r="G240" s="15">
        <v>1800</v>
      </c>
      <c r="H240" s="14">
        <v>0.25</v>
      </c>
      <c r="I240" s="15">
        <f t="shared" si="4"/>
        <v>2250</v>
      </c>
      <c r="J240" s="22">
        <v>2</v>
      </c>
      <c r="K240" s="23"/>
      <c r="L240" s="23"/>
      <c r="M240" s="19"/>
    </row>
    <row r="241" spans="1:13" s="18" customFormat="1" ht="16.5" customHeight="1" x14ac:dyDescent="0.25">
      <c r="A241" s="9">
        <v>242</v>
      </c>
      <c r="B241" s="19">
        <v>4</v>
      </c>
      <c r="C241" s="19">
        <v>5</v>
      </c>
      <c r="D241" s="20" t="s">
        <v>435</v>
      </c>
      <c r="E241" s="21" t="s">
        <v>20</v>
      </c>
      <c r="F241" s="21" t="s">
        <v>436</v>
      </c>
      <c r="G241" s="15">
        <v>242.93</v>
      </c>
      <c r="H241" s="14">
        <v>0.25</v>
      </c>
      <c r="I241" s="15">
        <f t="shared" si="4"/>
        <v>303.66000000000003</v>
      </c>
      <c r="J241" s="22">
        <v>1</v>
      </c>
      <c r="K241" s="23"/>
      <c r="L241" s="23"/>
      <c r="M241" s="19"/>
    </row>
    <row r="242" spans="1:13" s="18" customFormat="1" ht="16.5" customHeight="1" x14ac:dyDescent="0.25">
      <c r="A242" s="9">
        <v>243</v>
      </c>
      <c r="B242" s="19">
        <v>4</v>
      </c>
      <c r="C242" s="19">
        <v>5</v>
      </c>
      <c r="D242" s="20" t="s">
        <v>435</v>
      </c>
      <c r="E242" s="21" t="s">
        <v>20</v>
      </c>
      <c r="F242" s="21" t="s">
        <v>437</v>
      </c>
      <c r="G242" s="15">
        <v>227.04</v>
      </c>
      <c r="H242" s="14">
        <v>0.25</v>
      </c>
      <c r="I242" s="15">
        <f t="shared" si="4"/>
        <v>283.8</v>
      </c>
      <c r="J242" s="22">
        <v>1</v>
      </c>
      <c r="K242" s="23"/>
      <c r="L242" s="23"/>
      <c r="M242" s="19"/>
    </row>
    <row r="243" spans="1:13" s="18" customFormat="1" ht="16.5" customHeight="1" x14ac:dyDescent="0.25">
      <c r="A243" s="9">
        <v>244</v>
      </c>
      <c r="B243" s="19">
        <v>4</v>
      </c>
      <c r="C243" s="19">
        <v>9</v>
      </c>
      <c r="D243" s="20">
        <v>45811</v>
      </c>
      <c r="E243" s="21" t="s">
        <v>202</v>
      </c>
      <c r="F243" s="21" t="s">
        <v>438</v>
      </c>
      <c r="G243" s="15">
        <v>19033.78</v>
      </c>
      <c r="H243" s="14">
        <v>0.25</v>
      </c>
      <c r="I243" s="15">
        <f t="shared" si="4"/>
        <v>23792.23</v>
      </c>
      <c r="J243" s="22">
        <v>1</v>
      </c>
      <c r="K243" s="23"/>
      <c r="L243" s="17" t="s">
        <v>30</v>
      </c>
      <c r="M243" s="19"/>
    </row>
    <row r="244" spans="1:13" s="18" customFormat="1" ht="16.5" customHeight="1" x14ac:dyDescent="0.25">
      <c r="A244" s="9">
        <v>245</v>
      </c>
      <c r="B244" s="19"/>
      <c r="C244" s="19"/>
      <c r="D244" s="20" t="s">
        <v>439</v>
      </c>
      <c r="E244" s="21" t="s">
        <v>440</v>
      </c>
      <c r="F244" s="21" t="s">
        <v>441</v>
      </c>
      <c r="G244" s="15">
        <v>4550</v>
      </c>
      <c r="H244" s="14">
        <v>0.25</v>
      </c>
      <c r="I244" s="15">
        <f t="shared" si="4"/>
        <v>5687.5</v>
      </c>
      <c r="J244" s="22">
        <v>1</v>
      </c>
      <c r="K244" s="23"/>
      <c r="L244" s="17" t="s">
        <v>30</v>
      </c>
      <c r="M244" s="19"/>
    </row>
    <row r="245" spans="1:13" s="18" customFormat="1" ht="16.5" customHeight="1" x14ac:dyDescent="0.25">
      <c r="A245" s="9">
        <v>246</v>
      </c>
      <c r="B245" s="19"/>
      <c r="C245" s="19"/>
      <c r="D245" s="20" t="s">
        <v>439</v>
      </c>
      <c r="E245" s="24" t="s">
        <v>200</v>
      </c>
      <c r="F245" s="24" t="s">
        <v>442</v>
      </c>
      <c r="G245" s="45">
        <v>722.4</v>
      </c>
      <c r="H245" s="14">
        <v>0.25</v>
      </c>
      <c r="I245" s="15">
        <f t="shared" si="4"/>
        <v>903</v>
      </c>
      <c r="J245" s="22">
        <v>2</v>
      </c>
      <c r="K245" s="23"/>
      <c r="L245" s="23"/>
      <c r="M245" s="19"/>
    </row>
    <row r="246" spans="1:13" s="18" customFormat="1" ht="16.5" customHeight="1" x14ac:dyDescent="0.25">
      <c r="A246" s="9">
        <v>247</v>
      </c>
      <c r="B246" s="19">
        <v>4</v>
      </c>
      <c r="C246" s="19">
        <v>5</v>
      </c>
      <c r="D246" s="20" t="s">
        <v>439</v>
      </c>
      <c r="E246" s="21" t="s">
        <v>20</v>
      </c>
      <c r="F246" s="24" t="s">
        <v>443</v>
      </c>
      <c r="G246" s="15">
        <v>22.04</v>
      </c>
      <c r="H246" s="14">
        <v>0.25</v>
      </c>
      <c r="I246" s="15">
        <f t="shared" si="4"/>
        <v>27.55</v>
      </c>
      <c r="J246" s="22">
        <v>1</v>
      </c>
      <c r="K246" s="23"/>
      <c r="L246" s="23"/>
      <c r="M246" s="19"/>
    </row>
    <row r="247" spans="1:13" s="18" customFormat="1" ht="16.5" customHeight="1" x14ac:dyDescent="0.25">
      <c r="A247" s="9">
        <v>248</v>
      </c>
      <c r="B247" s="19"/>
      <c r="C247" s="19"/>
      <c r="D247" s="20" t="s">
        <v>444</v>
      </c>
      <c r="E247" s="21" t="s">
        <v>14</v>
      </c>
      <c r="F247" s="21" t="s">
        <v>445</v>
      </c>
      <c r="G247" s="15">
        <v>46.31</v>
      </c>
      <c r="H247" s="14">
        <v>0.25</v>
      </c>
      <c r="I247" s="15">
        <v>57.89</v>
      </c>
      <c r="J247" s="22">
        <v>1</v>
      </c>
      <c r="K247" s="23"/>
      <c r="L247" s="23"/>
      <c r="M247" s="19"/>
    </row>
    <row r="248" spans="1:13" s="18" customFormat="1" ht="16.5" customHeight="1" x14ac:dyDescent="0.25">
      <c r="A248" s="9">
        <v>249</v>
      </c>
      <c r="B248" s="19">
        <v>4</v>
      </c>
      <c r="C248" s="19">
        <v>9</v>
      </c>
      <c r="D248" s="20">
        <v>45814</v>
      </c>
      <c r="E248" s="21" t="s">
        <v>446</v>
      </c>
      <c r="F248" s="21" t="s">
        <v>447</v>
      </c>
      <c r="G248" s="15">
        <v>703.2</v>
      </c>
      <c r="H248" s="14">
        <v>0.25</v>
      </c>
      <c r="I248" s="15">
        <f t="shared" si="4"/>
        <v>879</v>
      </c>
      <c r="J248" s="22">
        <v>1</v>
      </c>
      <c r="K248" s="23" t="s">
        <v>448</v>
      </c>
      <c r="L248" s="23"/>
      <c r="M248" s="19"/>
    </row>
    <row r="249" spans="1:13" s="18" customFormat="1" ht="16.5" customHeight="1" x14ac:dyDescent="0.25">
      <c r="A249" s="9">
        <v>250</v>
      </c>
      <c r="B249" s="19">
        <v>4</v>
      </c>
      <c r="C249" s="19">
        <v>5</v>
      </c>
      <c r="D249" s="20" t="s">
        <v>444</v>
      </c>
      <c r="E249" s="21" t="s">
        <v>56</v>
      </c>
      <c r="F249" s="21" t="s">
        <v>449</v>
      </c>
      <c r="G249" s="15">
        <v>161</v>
      </c>
      <c r="H249" s="14">
        <v>0.25</v>
      </c>
      <c r="I249" s="15">
        <f t="shared" si="4"/>
        <v>201.25</v>
      </c>
      <c r="J249" s="22">
        <v>3</v>
      </c>
      <c r="K249" s="23"/>
      <c r="L249" s="23"/>
      <c r="M249" s="19"/>
    </row>
    <row r="250" spans="1:13" s="18" customFormat="1" ht="16.5" customHeight="1" x14ac:dyDescent="0.25">
      <c r="A250" s="9">
        <v>251</v>
      </c>
      <c r="B250" s="19">
        <v>4</v>
      </c>
      <c r="C250" s="19">
        <v>5</v>
      </c>
      <c r="D250" s="20" t="s">
        <v>444</v>
      </c>
      <c r="E250" s="21" t="s">
        <v>56</v>
      </c>
      <c r="F250" s="21" t="s">
        <v>450</v>
      </c>
      <c r="G250" s="15">
        <v>200</v>
      </c>
      <c r="H250" s="14">
        <v>0.25</v>
      </c>
      <c r="I250" s="15">
        <f t="shared" si="4"/>
        <v>250</v>
      </c>
      <c r="J250" s="22">
        <v>2</v>
      </c>
      <c r="K250" s="23"/>
      <c r="L250" s="23"/>
      <c r="M250" s="19"/>
    </row>
    <row r="251" spans="1:13" s="18" customFormat="1" ht="16.5" customHeight="1" x14ac:dyDescent="0.25">
      <c r="A251" s="9">
        <v>252</v>
      </c>
      <c r="B251" s="19">
        <v>4</v>
      </c>
      <c r="C251" s="19">
        <v>5</v>
      </c>
      <c r="D251" s="20" t="s">
        <v>444</v>
      </c>
      <c r="E251" s="21" t="s">
        <v>56</v>
      </c>
      <c r="F251" s="21" t="s">
        <v>451</v>
      </c>
      <c r="G251" s="15">
        <v>130</v>
      </c>
      <c r="H251" s="14">
        <v>0.25</v>
      </c>
      <c r="I251" s="15">
        <f t="shared" si="4"/>
        <v>162.5</v>
      </c>
      <c r="J251" s="22">
        <v>3</v>
      </c>
      <c r="K251" s="23"/>
      <c r="L251" s="23"/>
      <c r="M251" s="19"/>
    </row>
    <row r="252" spans="1:13" s="18" customFormat="1" ht="16.5" customHeight="1" x14ac:dyDescent="0.25">
      <c r="A252" s="9">
        <v>253</v>
      </c>
      <c r="B252" s="19">
        <v>4</v>
      </c>
      <c r="C252" s="19">
        <v>5</v>
      </c>
      <c r="D252" s="20" t="s">
        <v>444</v>
      </c>
      <c r="E252" s="21" t="s">
        <v>56</v>
      </c>
      <c r="F252" s="21" t="s">
        <v>452</v>
      </c>
      <c r="G252" s="15">
        <v>2036</v>
      </c>
      <c r="H252" s="14">
        <v>0.25</v>
      </c>
      <c r="I252" s="15">
        <f t="shared" si="4"/>
        <v>2545</v>
      </c>
      <c r="J252" s="22">
        <v>3</v>
      </c>
      <c r="K252" s="23"/>
      <c r="L252" s="23"/>
      <c r="M252" s="19"/>
    </row>
    <row r="253" spans="1:13" s="18" customFormat="1" ht="15" x14ac:dyDescent="0.25">
      <c r="A253" s="9">
        <v>254</v>
      </c>
      <c r="B253" s="19">
        <v>4</v>
      </c>
      <c r="C253" s="19">
        <v>9</v>
      </c>
      <c r="D253" s="20">
        <v>45824</v>
      </c>
      <c r="E253" s="21" t="s">
        <v>453</v>
      </c>
      <c r="F253" s="21" t="s">
        <v>454</v>
      </c>
      <c r="G253" s="15">
        <v>831.2</v>
      </c>
      <c r="H253" s="14">
        <v>0.25</v>
      </c>
      <c r="I253" s="15">
        <f t="shared" si="4"/>
        <v>1039</v>
      </c>
      <c r="J253" s="22">
        <v>1</v>
      </c>
      <c r="K253" s="23"/>
      <c r="L253" s="23"/>
      <c r="M253" s="19"/>
    </row>
    <row r="254" spans="1:13" s="18" customFormat="1" ht="16.5" customHeight="1" x14ac:dyDescent="0.25">
      <c r="A254" s="9">
        <v>255</v>
      </c>
      <c r="B254" s="19"/>
      <c r="C254" s="19"/>
      <c r="D254" s="20" t="s">
        <v>455</v>
      </c>
      <c r="E254" s="21" t="s">
        <v>159</v>
      </c>
      <c r="F254" s="24" t="s">
        <v>456</v>
      </c>
      <c r="G254" s="15">
        <v>76.319999999999993</v>
      </c>
      <c r="H254" s="14">
        <v>0.25</v>
      </c>
      <c r="I254" s="15">
        <f t="shared" si="4"/>
        <v>95.4</v>
      </c>
      <c r="J254" s="22">
        <v>1</v>
      </c>
      <c r="K254" s="23"/>
      <c r="L254" s="23"/>
      <c r="M254" s="19"/>
    </row>
    <row r="255" spans="1:13" s="18" customFormat="1" ht="16.5" customHeight="1" x14ac:dyDescent="0.25">
      <c r="A255" s="9">
        <v>256</v>
      </c>
      <c r="B255" s="19">
        <v>4</v>
      </c>
      <c r="C255" s="19">
        <v>1</v>
      </c>
      <c r="D255" s="20" t="s">
        <v>457</v>
      </c>
      <c r="E255" s="21" t="s">
        <v>458</v>
      </c>
      <c r="F255" s="21" t="s">
        <v>459</v>
      </c>
      <c r="G255" s="15">
        <v>450</v>
      </c>
      <c r="H255" s="14">
        <v>0</v>
      </c>
      <c r="I255" s="15">
        <f t="shared" si="4"/>
        <v>450</v>
      </c>
      <c r="J255" s="22">
        <v>2</v>
      </c>
      <c r="K255" s="23"/>
      <c r="L255" s="23"/>
      <c r="M255" s="19"/>
    </row>
    <row r="256" spans="1:13" s="18" customFormat="1" ht="22.5" customHeight="1" x14ac:dyDescent="0.25">
      <c r="A256" s="9">
        <v>257</v>
      </c>
      <c r="B256" s="19">
        <v>4</v>
      </c>
      <c r="C256" s="19">
        <v>1</v>
      </c>
      <c r="D256" s="20" t="s">
        <v>460</v>
      </c>
      <c r="E256" s="21" t="s">
        <v>461</v>
      </c>
      <c r="F256" s="21" t="s">
        <v>462</v>
      </c>
      <c r="G256" s="15">
        <v>480</v>
      </c>
      <c r="H256" s="14">
        <v>0.25</v>
      </c>
      <c r="I256" s="15">
        <f t="shared" si="4"/>
        <v>600</v>
      </c>
      <c r="J256" s="22">
        <v>2</v>
      </c>
      <c r="K256" s="23"/>
      <c r="L256" s="23"/>
      <c r="M256" s="19"/>
    </row>
    <row r="257" spans="1:13" s="18" customFormat="1" ht="16.5" customHeight="1" x14ac:dyDescent="0.25">
      <c r="A257" s="9">
        <v>258</v>
      </c>
      <c r="B257" s="19">
        <v>3</v>
      </c>
      <c r="C257" s="19"/>
      <c r="D257" s="20" t="s">
        <v>463</v>
      </c>
      <c r="E257" s="21" t="s">
        <v>14</v>
      </c>
      <c r="F257" s="21" t="s">
        <v>464</v>
      </c>
      <c r="G257" s="15">
        <v>52.93</v>
      </c>
      <c r="H257" s="14">
        <v>0.25</v>
      </c>
      <c r="I257" s="15">
        <f t="shared" si="4"/>
        <v>66.16</v>
      </c>
      <c r="J257" s="22">
        <v>1</v>
      </c>
      <c r="K257" s="23"/>
      <c r="L257" s="23"/>
      <c r="M257" s="19"/>
    </row>
    <row r="258" spans="1:13" s="18" customFormat="1" ht="16.5" customHeight="1" x14ac:dyDescent="0.25">
      <c r="A258" s="9">
        <v>259</v>
      </c>
      <c r="B258" s="19"/>
      <c r="C258" s="19"/>
      <c r="D258" s="20" t="s">
        <v>463</v>
      </c>
      <c r="E258" s="46" t="s">
        <v>465</v>
      </c>
      <c r="F258" s="21" t="s">
        <v>466</v>
      </c>
      <c r="G258" s="15">
        <f>108.73/1.05</f>
        <v>103.55238095238096</v>
      </c>
      <c r="H258" s="14">
        <v>0.05</v>
      </c>
      <c r="I258" s="15">
        <f t="shared" si="4"/>
        <v>108.73</v>
      </c>
      <c r="J258" s="22">
        <v>1</v>
      </c>
      <c r="K258" s="23"/>
      <c r="L258" s="23"/>
      <c r="M258" s="19"/>
    </row>
    <row r="259" spans="1:13" s="18" customFormat="1" ht="16.5" customHeight="1" x14ac:dyDescent="0.25">
      <c r="A259" s="9">
        <v>260</v>
      </c>
      <c r="B259" s="19"/>
      <c r="C259" s="19"/>
      <c r="D259" s="20" t="s">
        <v>467</v>
      </c>
      <c r="E259" s="21" t="s">
        <v>468</v>
      </c>
      <c r="F259" s="21" t="s">
        <v>469</v>
      </c>
      <c r="G259" s="15">
        <v>278.39999999999998</v>
      </c>
      <c r="H259" s="14">
        <v>0.25</v>
      </c>
      <c r="I259" s="15">
        <v>349.8</v>
      </c>
      <c r="J259" s="22">
        <v>1</v>
      </c>
      <c r="K259" s="23"/>
      <c r="L259" s="23"/>
      <c r="M259" s="19"/>
    </row>
    <row r="260" spans="1:13" s="18" customFormat="1" ht="16.5" customHeight="1" x14ac:dyDescent="0.25">
      <c r="A260" s="9">
        <v>261</v>
      </c>
      <c r="B260" s="19">
        <v>4</v>
      </c>
      <c r="C260" s="19">
        <v>9</v>
      </c>
      <c r="D260" s="20">
        <v>45840</v>
      </c>
      <c r="E260" s="24" t="s">
        <v>44</v>
      </c>
      <c r="F260" s="25" t="s">
        <v>45</v>
      </c>
      <c r="G260" s="47">
        <v>233.8</v>
      </c>
      <c r="H260" s="14">
        <v>0.25</v>
      </c>
      <c r="I260" s="15">
        <f t="shared" ref="I260:I323" si="5">ROUND(G260*(1+H260),2)</f>
        <v>292.25</v>
      </c>
      <c r="J260" s="22">
        <v>1</v>
      </c>
      <c r="K260" s="23"/>
      <c r="L260" s="23"/>
      <c r="M260" s="19"/>
    </row>
    <row r="261" spans="1:13" s="18" customFormat="1" ht="16.5" customHeight="1" x14ac:dyDescent="0.25">
      <c r="A261" s="9">
        <v>262</v>
      </c>
      <c r="B261" s="19"/>
      <c r="C261" s="19"/>
      <c r="D261" s="20" t="s">
        <v>470</v>
      </c>
      <c r="E261" s="21" t="s">
        <v>200</v>
      </c>
      <c r="F261" s="21" t="s">
        <v>471</v>
      </c>
      <c r="G261" s="15">
        <v>1191.3</v>
      </c>
      <c r="H261" s="14">
        <v>0.25</v>
      </c>
      <c r="I261" s="15">
        <f t="shared" si="5"/>
        <v>1489.13</v>
      </c>
      <c r="J261" s="22">
        <v>2</v>
      </c>
      <c r="K261" s="23"/>
      <c r="L261" s="23"/>
      <c r="M261" s="19"/>
    </row>
    <row r="262" spans="1:13" s="18" customFormat="1" ht="16.5" customHeight="1" x14ac:dyDescent="0.25">
      <c r="A262" s="9">
        <v>263</v>
      </c>
      <c r="B262" s="19">
        <v>4</v>
      </c>
      <c r="C262" s="19">
        <v>1</v>
      </c>
      <c r="D262" s="20" t="s">
        <v>472</v>
      </c>
      <c r="E262" s="21" t="s">
        <v>362</v>
      </c>
      <c r="F262" s="21" t="s">
        <v>473</v>
      </c>
      <c r="G262" s="15">
        <v>1000</v>
      </c>
      <c r="H262" s="14">
        <v>0.25</v>
      </c>
      <c r="I262" s="15">
        <f t="shared" si="5"/>
        <v>1250</v>
      </c>
      <c r="J262" s="22">
        <v>2</v>
      </c>
      <c r="K262" s="23"/>
      <c r="L262" s="23"/>
      <c r="M262" s="19"/>
    </row>
    <row r="263" spans="1:13" s="18" customFormat="1" ht="16.5" customHeight="1" x14ac:dyDescent="0.25">
      <c r="A263" s="9">
        <v>264</v>
      </c>
      <c r="B263" s="19">
        <v>3</v>
      </c>
      <c r="C263" s="19">
        <v>2</v>
      </c>
      <c r="D263" s="20" t="s">
        <v>474</v>
      </c>
      <c r="E263" s="48" t="s">
        <v>148</v>
      </c>
      <c r="F263" s="24" t="s">
        <v>475</v>
      </c>
      <c r="G263" s="15">
        <v>240</v>
      </c>
      <c r="H263" s="14">
        <v>0.25</v>
      </c>
      <c r="I263" s="15">
        <f t="shared" si="5"/>
        <v>300</v>
      </c>
      <c r="J263" s="22">
        <v>2</v>
      </c>
      <c r="K263" s="23"/>
      <c r="L263" s="23"/>
      <c r="M263" s="19"/>
    </row>
    <row r="264" spans="1:13" s="18" customFormat="1" ht="16.5" customHeight="1" x14ac:dyDescent="0.25">
      <c r="A264" s="9">
        <v>265</v>
      </c>
      <c r="B264" s="19">
        <v>3</v>
      </c>
      <c r="C264" s="19">
        <v>2</v>
      </c>
      <c r="D264" s="20" t="s">
        <v>476</v>
      </c>
      <c r="E264" s="21" t="s">
        <v>477</v>
      </c>
      <c r="F264" s="21" t="s">
        <v>478</v>
      </c>
      <c r="G264" s="15">
        <v>580</v>
      </c>
      <c r="H264" s="14">
        <v>0</v>
      </c>
      <c r="I264" s="15">
        <f t="shared" si="5"/>
        <v>580</v>
      </c>
      <c r="J264" s="22">
        <v>1</v>
      </c>
      <c r="K264" s="23"/>
      <c r="L264" s="23"/>
      <c r="M264" s="19"/>
    </row>
    <row r="265" spans="1:13" s="18" customFormat="1" ht="16.5" customHeight="1" x14ac:dyDescent="0.25">
      <c r="A265" s="9">
        <v>266</v>
      </c>
      <c r="B265" s="19">
        <v>3</v>
      </c>
      <c r="C265" s="19">
        <v>2</v>
      </c>
      <c r="D265" s="20" t="s">
        <v>476</v>
      </c>
      <c r="E265" s="21" t="s">
        <v>477</v>
      </c>
      <c r="F265" s="21" t="s">
        <v>479</v>
      </c>
      <c r="G265" s="15">
        <v>470</v>
      </c>
      <c r="H265" s="14">
        <v>0</v>
      </c>
      <c r="I265" s="15">
        <f t="shared" si="5"/>
        <v>470</v>
      </c>
      <c r="J265" s="22">
        <v>1</v>
      </c>
      <c r="K265" s="23"/>
      <c r="L265" s="23"/>
      <c r="M265" s="19"/>
    </row>
    <row r="266" spans="1:13" s="18" customFormat="1" ht="16.5" customHeight="1" x14ac:dyDescent="0.25">
      <c r="A266" s="9">
        <v>267</v>
      </c>
      <c r="B266" s="19">
        <v>4</v>
      </c>
      <c r="C266" s="19">
        <v>5</v>
      </c>
      <c r="D266" s="20" t="s">
        <v>480</v>
      </c>
      <c r="E266" s="21" t="s">
        <v>56</v>
      </c>
      <c r="F266" s="21" t="s">
        <v>481</v>
      </c>
      <c r="G266" s="15">
        <v>2510</v>
      </c>
      <c r="H266" s="14">
        <v>0.25</v>
      </c>
      <c r="I266" s="15">
        <f t="shared" si="5"/>
        <v>3137.5</v>
      </c>
      <c r="J266" s="22">
        <v>3</v>
      </c>
      <c r="K266" s="23"/>
      <c r="L266" s="23"/>
      <c r="M266" s="19"/>
    </row>
    <row r="267" spans="1:13" s="18" customFormat="1" ht="16.5" customHeight="1" x14ac:dyDescent="0.25">
      <c r="A267" s="9">
        <v>268</v>
      </c>
      <c r="B267" s="19">
        <v>4</v>
      </c>
      <c r="C267" s="19">
        <v>5</v>
      </c>
      <c r="D267" s="20" t="s">
        <v>480</v>
      </c>
      <c r="E267" s="21" t="s">
        <v>56</v>
      </c>
      <c r="F267" s="21" t="s">
        <v>482</v>
      </c>
      <c r="G267" s="15">
        <v>402</v>
      </c>
      <c r="H267" s="14">
        <v>0.25</v>
      </c>
      <c r="I267" s="15">
        <f t="shared" si="5"/>
        <v>502.5</v>
      </c>
      <c r="J267" s="22">
        <v>3</v>
      </c>
      <c r="K267" s="23"/>
      <c r="L267" s="23"/>
      <c r="M267" s="19"/>
    </row>
    <row r="268" spans="1:13" s="18" customFormat="1" ht="18.75" customHeight="1" x14ac:dyDescent="0.25">
      <c r="A268" s="9">
        <v>269</v>
      </c>
      <c r="B268" s="19">
        <v>4</v>
      </c>
      <c r="C268" s="19">
        <v>5</v>
      </c>
      <c r="D268" s="20" t="s">
        <v>480</v>
      </c>
      <c r="E268" s="25" t="s">
        <v>56</v>
      </c>
      <c r="F268" s="25" t="s">
        <v>483</v>
      </c>
      <c r="G268" s="15">
        <v>69</v>
      </c>
      <c r="H268" s="14">
        <v>0.25</v>
      </c>
      <c r="I268" s="15">
        <f t="shared" si="5"/>
        <v>86.25</v>
      </c>
      <c r="J268" s="22">
        <v>2</v>
      </c>
      <c r="K268" s="23"/>
      <c r="L268" s="23"/>
      <c r="M268" s="19"/>
    </row>
    <row r="269" spans="1:13" s="18" customFormat="1" ht="16.5" customHeight="1" x14ac:dyDescent="0.25">
      <c r="A269" s="9">
        <v>270</v>
      </c>
      <c r="B269" s="19">
        <v>4</v>
      </c>
      <c r="C269" s="19">
        <v>5</v>
      </c>
      <c r="D269" s="20" t="s">
        <v>480</v>
      </c>
      <c r="E269" s="21" t="s">
        <v>56</v>
      </c>
      <c r="F269" s="21" t="s">
        <v>484</v>
      </c>
      <c r="G269" s="15">
        <v>60</v>
      </c>
      <c r="H269" s="14">
        <v>0.25</v>
      </c>
      <c r="I269" s="15">
        <f t="shared" si="5"/>
        <v>75</v>
      </c>
      <c r="J269" s="22">
        <v>2</v>
      </c>
      <c r="K269" s="23"/>
      <c r="L269" s="23"/>
      <c r="M269" s="19"/>
    </row>
    <row r="270" spans="1:13" s="18" customFormat="1" ht="16.5" customHeight="1" x14ac:dyDescent="0.25">
      <c r="A270" s="9">
        <v>271</v>
      </c>
      <c r="B270" s="19">
        <v>4</v>
      </c>
      <c r="C270" s="19">
        <v>5</v>
      </c>
      <c r="D270" s="20" t="s">
        <v>480</v>
      </c>
      <c r="E270" s="21" t="s">
        <v>485</v>
      </c>
      <c r="F270" s="21" t="s">
        <v>486</v>
      </c>
      <c r="G270" s="15">
        <v>2500</v>
      </c>
      <c r="H270" s="14">
        <v>0.25</v>
      </c>
      <c r="I270" s="15">
        <f t="shared" si="5"/>
        <v>3125</v>
      </c>
      <c r="J270" s="22">
        <v>2</v>
      </c>
      <c r="K270" s="23"/>
      <c r="L270" s="23"/>
      <c r="M270" s="19"/>
    </row>
    <row r="271" spans="1:13" s="18" customFormat="1" ht="16.5" customHeight="1" x14ac:dyDescent="0.25">
      <c r="A271" s="9">
        <v>272</v>
      </c>
      <c r="B271" s="19">
        <v>4</v>
      </c>
      <c r="C271" s="19">
        <v>5</v>
      </c>
      <c r="D271" s="20" t="s">
        <v>487</v>
      </c>
      <c r="E271" s="21" t="s">
        <v>31</v>
      </c>
      <c r="F271" s="21" t="s">
        <v>488</v>
      </c>
      <c r="G271" s="15">
        <v>2470</v>
      </c>
      <c r="H271" s="14">
        <v>0.25</v>
      </c>
      <c r="I271" s="15">
        <f t="shared" si="5"/>
        <v>3087.5</v>
      </c>
      <c r="J271" s="22">
        <v>3</v>
      </c>
      <c r="K271" s="23"/>
      <c r="L271" s="23"/>
      <c r="M271" s="19"/>
    </row>
    <row r="272" spans="1:13" s="18" customFormat="1" ht="16.5" customHeight="1" x14ac:dyDescent="0.25">
      <c r="A272" s="9">
        <v>273</v>
      </c>
      <c r="B272" s="19">
        <v>4</v>
      </c>
      <c r="C272" s="19">
        <v>5</v>
      </c>
      <c r="D272" s="20" t="s">
        <v>489</v>
      </c>
      <c r="E272" s="21" t="s">
        <v>490</v>
      </c>
      <c r="F272" s="21" t="s">
        <v>491</v>
      </c>
      <c r="G272" s="15">
        <v>700</v>
      </c>
      <c r="H272" s="14">
        <v>0</v>
      </c>
      <c r="I272" s="15">
        <f t="shared" si="5"/>
        <v>700</v>
      </c>
      <c r="J272" s="22">
        <v>2</v>
      </c>
      <c r="K272" s="23"/>
      <c r="L272" s="23"/>
      <c r="M272" s="19"/>
    </row>
    <row r="273" spans="1:13" s="18" customFormat="1" ht="16.5" customHeight="1" x14ac:dyDescent="0.25">
      <c r="A273" s="9">
        <v>274</v>
      </c>
      <c r="B273" s="19"/>
      <c r="C273" s="19"/>
      <c r="D273" s="20" t="s">
        <v>489</v>
      </c>
      <c r="E273" s="21" t="s">
        <v>76</v>
      </c>
      <c r="F273" s="21" t="s">
        <v>492</v>
      </c>
      <c r="G273" s="15">
        <v>186</v>
      </c>
      <c r="H273" s="14">
        <v>0</v>
      </c>
      <c r="I273" s="15">
        <f t="shared" si="5"/>
        <v>186</v>
      </c>
      <c r="J273" s="22">
        <v>1</v>
      </c>
      <c r="K273" s="23"/>
      <c r="L273" s="23"/>
      <c r="M273" s="19"/>
    </row>
    <row r="274" spans="1:13" s="18" customFormat="1" ht="16.5" customHeight="1" x14ac:dyDescent="0.25">
      <c r="A274" s="9">
        <v>275</v>
      </c>
      <c r="B274" s="19">
        <v>4</v>
      </c>
      <c r="C274" s="19">
        <v>5</v>
      </c>
      <c r="D274" s="20" t="s">
        <v>493</v>
      </c>
      <c r="E274" s="21" t="s">
        <v>156</v>
      </c>
      <c r="F274" s="21" t="s">
        <v>494</v>
      </c>
      <c r="G274" s="15">
        <v>1995</v>
      </c>
      <c r="H274" s="14">
        <v>0.25</v>
      </c>
      <c r="I274" s="15">
        <f t="shared" si="5"/>
        <v>2493.75</v>
      </c>
      <c r="J274" s="22">
        <v>3</v>
      </c>
      <c r="K274" s="23"/>
      <c r="L274" s="23"/>
      <c r="M274" s="19"/>
    </row>
    <row r="275" spans="1:13" s="18" customFormat="1" ht="16.5" customHeight="1" x14ac:dyDescent="0.25">
      <c r="A275" s="9">
        <v>276</v>
      </c>
      <c r="B275" s="19">
        <v>4</v>
      </c>
      <c r="C275" s="19">
        <v>5</v>
      </c>
      <c r="D275" s="20" t="s">
        <v>495</v>
      </c>
      <c r="E275" s="24" t="s">
        <v>496</v>
      </c>
      <c r="F275" s="21" t="s">
        <v>497</v>
      </c>
      <c r="G275" s="15">
        <v>1000</v>
      </c>
      <c r="H275" s="14">
        <v>0</v>
      </c>
      <c r="I275" s="15">
        <f t="shared" si="5"/>
        <v>1000</v>
      </c>
      <c r="J275" s="22">
        <v>3</v>
      </c>
      <c r="K275" s="23"/>
      <c r="L275" s="23"/>
      <c r="M275" s="19"/>
    </row>
    <row r="276" spans="1:13" s="18" customFormat="1" ht="16.5" customHeight="1" x14ac:dyDescent="0.25">
      <c r="A276" s="9">
        <v>277</v>
      </c>
      <c r="B276" s="19"/>
      <c r="C276" s="19"/>
      <c r="D276" s="20" t="s">
        <v>495</v>
      </c>
      <c r="E276" s="21" t="s">
        <v>31</v>
      </c>
      <c r="F276" s="21" t="s">
        <v>498</v>
      </c>
      <c r="G276" s="15">
        <v>5715</v>
      </c>
      <c r="H276" s="14">
        <v>0.25</v>
      </c>
      <c r="I276" s="15">
        <f t="shared" si="5"/>
        <v>7143.75</v>
      </c>
      <c r="J276" s="22">
        <v>2</v>
      </c>
      <c r="K276" s="23"/>
      <c r="L276" s="17" t="s">
        <v>30</v>
      </c>
      <c r="M276" s="19"/>
    </row>
    <row r="277" spans="1:13" s="18" customFormat="1" ht="16.5" customHeight="1" x14ac:dyDescent="0.25">
      <c r="A277" s="9">
        <v>278</v>
      </c>
      <c r="B277" s="19"/>
      <c r="C277" s="19"/>
      <c r="D277" s="20" t="s">
        <v>495</v>
      </c>
      <c r="E277" s="21" t="s">
        <v>499</v>
      </c>
      <c r="F277" s="21" t="s">
        <v>500</v>
      </c>
      <c r="G277" s="15">
        <v>300</v>
      </c>
      <c r="H277" s="14">
        <v>0</v>
      </c>
      <c r="I277" s="15">
        <f t="shared" si="5"/>
        <v>300</v>
      </c>
      <c r="J277" s="22">
        <v>3</v>
      </c>
      <c r="K277" s="23"/>
      <c r="L277" s="23"/>
      <c r="M277" s="19"/>
    </row>
    <row r="278" spans="1:13" s="18" customFormat="1" ht="16.5" customHeight="1" x14ac:dyDescent="0.25">
      <c r="A278" s="9">
        <v>279</v>
      </c>
      <c r="B278" s="19">
        <v>2</v>
      </c>
      <c r="C278" s="19">
        <v>3</v>
      </c>
      <c r="D278" s="20" t="s">
        <v>501</v>
      </c>
      <c r="E278" s="21" t="s">
        <v>502</v>
      </c>
      <c r="F278" s="21" t="s">
        <v>503</v>
      </c>
      <c r="G278" s="15">
        <v>98</v>
      </c>
      <c r="H278" s="14">
        <v>0.25</v>
      </c>
      <c r="I278" s="15">
        <f t="shared" si="5"/>
        <v>122.5</v>
      </c>
      <c r="J278" s="22">
        <v>2</v>
      </c>
      <c r="K278" s="23"/>
      <c r="L278" s="23"/>
      <c r="M278" s="19"/>
    </row>
    <row r="279" spans="1:13" s="18" customFormat="1" ht="16.5" customHeight="1" x14ac:dyDescent="0.25">
      <c r="A279" s="9">
        <v>280</v>
      </c>
      <c r="B279" s="19">
        <v>2</v>
      </c>
      <c r="C279" s="19">
        <v>3</v>
      </c>
      <c r="D279" s="20" t="s">
        <v>504</v>
      </c>
      <c r="E279" s="21" t="s">
        <v>505</v>
      </c>
      <c r="F279" s="21" t="s">
        <v>503</v>
      </c>
      <c r="G279" s="15">
        <v>230</v>
      </c>
      <c r="H279" s="14">
        <v>0</v>
      </c>
      <c r="I279" s="15">
        <f t="shared" si="5"/>
        <v>230</v>
      </c>
      <c r="J279" s="22">
        <v>2</v>
      </c>
      <c r="K279" s="23"/>
      <c r="L279" s="23"/>
      <c r="M279" s="19"/>
    </row>
    <row r="280" spans="1:13" s="18" customFormat="1" ht="16.5" customHeight="1" x14ac:dyDescent="0.25">
      <c r="A280" s="9">
        <v>281</v>
      </c>
      <c r="B280" s="19">
        <v>4</v>
      </c>
      <c r="C280" s="19">
        <v>5</v>
      </c>
      <c r="D280" s="20" t="s">
        <v>501</v>
      </c>
      <c r="E280" s="21" t="s">
        <v>148</v>
      </c>
      <c r="F280" s="21" t="s">
        <v>506</v>
      </c>
      <c r="G280" s="15">
        <v>1070</v>
      </c>
      <c r="H280" s="14">
        <v>0.25</v>
      </c>
      <c r="I280" s="15">
        <f t="shared" si="5"/>
        <v>1337.5</v>
      </c>
      <c r="J280" s="22">
        <v>3</v>
      </c>
      <c r="K280" s="23"/>
      <c r="L280" s="23"/>
      <c r="M280" s="19"/>
    </row>
    <row r="281" spans="1:13" s="18" customFormat="1" ht="16.5" customHeight="1" x14ac:dyDescent="0.25">
      <c r="A281" s="9">
        <v>282</v>
      </c>
      <c r="B281" s="19"/>
      <c r="C281" s="19"/>
      <c r="D281" s="20" t="s">
        <v>507</v>
      </c>
      <c r="E281" s="21" t="s">
        <v>159</v>
      </c>
      <c r="F281" s="21" t="s">
        <v>508</v>
      </c>
      <c r="G281" s="15">
        <v>62.52</v>
      </c>
      <c r="H281" s="14">
        <v>0.25</v>
      </c>
      <c r="I281" s="15">
        <f t="shared" si="5"/>
        <v>78.150000000000006</v>
      </c>
      <c r="J281" s="22">
        <v>1</v>
      </c>
      <c r="K281" s="23"/>
      <c r="L281" s="23"/>
      <c r="M281" s="19"/>
    </row>
    <row r="282" spans="1:13" s="18" customFormat="1" ht="16.5" customHeight="1" x14ac:dyDescent="0.25">
      <c r="A282" s="9">
        <v>283</v>
      </c>
      <c r="B282" s="19">
        <v>3</v>
      </c>
      <c r="C282" s="19">
        <v>2</v>
      </c>
      <c r="D282" s="20" t="s">
        <v>509</v>
      </c>
      <c r="E282" s="21" t="s">
        <v>510</v>
      </c>
      <c r="F282" s="21" t="s">
        <v>511</v>
      </c>
      <c r="G282" s="15">
        <v>100</v>
      </c>
      <c r="H282" s="14">
        <v>0</v>
      </c>
      <c r="I282" s="15">
        <f t="shared" si="5"/>
        <v>100</v>
      </c>
      <c r="J282" s="22">
        <v>2</v>
      </c>
      <c r="K282" s="23"/>
      <c r="L282" s="23"/>
      <c r="M282" s="19"/>
    </row>
    <row r="283" spans="1:13" s="18" customFormat="1" ht="16.5" customHeight="1" x14ac:dyDescent="0.25">
      <c r="A283" s="9">
        <v>284</v>
      </c>
      <c r="B283" s="19">
        <v>4</v>
      </c>
      <c r="C283" s="19">
        <v>9</v>
      </c>
      <c r="D283" s="20">
        <v>45863</v>
      </c>
      <c r="E283" s="21" t="s">
        <v>512</v>
      </c>
      <c r="F283" s="21" t="s">
        <v>513</v>
      </c>
      <c r="G283" s="15">
        <v>28.79</v>
      </c>
      <c r="H283" s="14">
        <v>0.25</v>
      </c>
      <c r="I283" s="15">
        <f t="shared" si="5"/>
        <v>35.99</v>
      </c>
      <c r="J283" s="22">
        <v>1</v>
      </c>
      <c r="K283" s="23"/>
      <c r="L283" s="23"/>
      <c r="M283" s="19"/>
    </row>
    <row r="284" spans="1:13" s="18" customFormat="1" ht="16.5" customHeight="1" x14ac:dyDescent="0.25">
      <c r="A284" s="9">
        <v>285</v>
      </c>
      <c r="B284" s="19">
        <v>4</v>
      </c>
      <c r="C284" s="19">
        <v>9</v>
      </c>
      <c r="D284" s="20">
        <v>45863</v>
      </c>
      <c r="E284" s="21" t="s">
        <v>514</v>
      </c>
      <c r="F284" s="21" t="s">
        <v>53</v>
      </c>
      <c r="G284" s="15">
        <v>107.6</v>
      </c>
      <c r="H284" s="14">
        <v>0.25</v>
      </c>
      <c r="I284" s="15">
        <f t="shared" si="5"/>
        <v>134.5</v>
      </c>
      <c r="J284" s="22">
        <v>1</v>
      </c>
      <c r="K284" s="23"/>
      <c r="L284" s="23"/>
      <c r="M284" s="19"/>
    </row>
    <row r="285" spans="1:13" s="18" customFormat="1" ht="16.5" customHeight="1" x14ac:dyDescent="0.25">
      <c r="A285" s="9">
        <v>286</v>
      </c>
      <c r="B285" s="19"/>
      <c r="C285" s="19"/>
      <c r="D285" s="20" t="s">
        <v>507</v>
      </c>
      <c r="E285" s="21" t="s">
        <v>515</v>
      </c>
      <c r="F285" s="21" t="s">
        <v>516</v>
      </c>
      <c r="G285" s="15">
        <v>160</v>
      </c>
      <c r="H285" s="14">
        <v>0.25</v>
      </c>
      <c r="I285" s="15">
        <f t="shared" si="5"/>
        <v>200</v>
      </c>
      <c r="J285" s="22">
        <v>2</v>
      </c>
      <c r="K285" s="23"/>
      <c r="L285" s="23"/>
      <c r="M285" s="19"/>
    </row>
    <row r="286" spans="1:13" s="18" customFormat="1" ht="16.5" customHeight="1" x14ac:dyDescent="0.25">
      <c r="A286" s="9">
        <v>287</v>
      </c>
      <c r="B286" s="19"/>
      <c r="C286" s="19"/>
      <c r="D286" s="20">
        <v>45866</v>
      </c>
      <c r="E286" s="21" t="s">
        <v>14</v>
      </c>
      <c r="F286" s="21" t="s">
        <v>517</v>
      </c>
      <c r="G286" s="15">
        <v>57.96</v>
      </c>
      <c r="H286" s="14">
        <v>0.25</v>
      </c>
      <c r="I286" s="15">
        <v>72.45</v>
      </c>
      <c r="J286" s="22">
        <v>1</v>
      </c>
      <c r="K286" s="23"/>
      <c r="L286" s="23"/>
      <c r="M286" s="19"/>
    </row>
    <row r="287" spans="1:13" s="18" customFormat="1" ht="16.5" customHeight="1" x14ac:dyDescent="0.25">
      <c r="A287" s="9">
        <v>288</v>
      </c>
      <c r="B287" s="19">
        <v>3</v>
      </c>
      <c r="C287" s="19">
        <v>2</v>
      </c>
      <c r="D287" s="20" t="s">
        <v>518</v>
      </c>
      <c r="E287" s="21" t="s">
        <v>338</v>
      </c>
      <c r="F287" s="21" t="s">
        <v>519</v>
      </c>
      <c r="G287" s="15">
        <v>100</v>
      </c>
      <c r="H287" s="14">
        <v>0.25</v>
      </c>
      <c r="I287" s="15">
        <f t="shared" si="5"/>
        <v>125</v>
      </c>
      <c r="J287" s="22">
        <v>1</v>
      </c>
      <c r="K287" s="23"/>
      <c r="L287" s="23"/>
      <c r="M287" s="19"/>
    </row>
    <row r="288" spans="1:13" s="18" customFormat="1" ht="16.5" customHeight="1" x14ac:dyDescent="0.25">
      <c r="A288" s="9">
        <v>289</v>
      </c>
      <c r="B288" s="19"/>
      <c r="C288" s="19"/>
      <c r="D288" s="20" t="s">
        <v>518</v>
      </c>
      <c r="E288" s="21" t="s">
        <v>520</v>
      </c>
      <c r="F288" s="21" t="s">
        <v>521</v>
      </c>
      <c r="G288" s="15">
        <v>53.52</v>
      </c>
      <c r="H288" s="14">
        <v>0</v>
      </c>
      <c r="I288" s="15">
        <f t="shared" si="5"/>
        <v>53.52</v>
      </c>
      <c r="J288" s="22">
        <v>2</v>
      </c>
      <c r="K288" s="23"/>
      <c r="L288" s="23"/>
      <c r="M288" s="19"/>
    </row>
    <row r="289" spans="1:13" s="18" customFormat="1" ht="16.5" customHeight="1" x14ac:dyDescent="0.25">
      <c r="A289" s="9">
        <v>290</v>
      </c>
      <c r="B289" s="19">
        <v>3</v>
      </c>
      <c r="C289" s="19">
        <v>2</v>
      </c>
      <c r="D289" s="20" t="s">
        <v>522</v>
      </c>
      <c r="E289" s="21" t="s">
        <v>523</v>
      </c>
      <c r="F289" s="38" t="s">
        <v>524</v>
      </c>
      <c r="G289" s="15">
        <v>120</v>
      </c>
      <c r="H289" s="14">
        <v>0</v>
      </c>
      <c r="I289" s="15">
        <f t="shared" si="5"/>
        <v>120</v>
      </c>
      <c r="J289" s="19">
        <v>2</v>
      </c>
      <c r="K289" s="23"/>
      <c r="L289" s="19"/>
      <c r="M289" s="19"/>
    </row>
    <row r="290" spans="1:13" s="18" customFormat="1" ht="16.5" customHeight="1" x14ac:dyDescent="0.25">
      <c r="A290" s="9">
        <v>291</v>
      </c>
      <c r="B290" s="19">
        <v>3</v>
      </c>
      <c r="C290" s="19">
        <v>2</v>
      </c>
      <c r="D290" s="20" t="s">
        <v>525</v>
      </c>
      <c r="E290" s="21" t="s">
        <v>416</v>
      </c>
      <c r="F290" s="21" t="s">
        <v>503</v>
      </c>
      <c r="G290" s="15">
        <v>250</v>
      </c>
      <c r="H290" s="14">
        <v>0</v>
      </c>
      <c r="I290" s="15">
        <f t="shared" si="5"/>
        <v>250</v>
      </c>
      <c r="J290" s="19">
        <v>2</v>
      </c>
      <c r="K290" s="23"/>
      <c r="L290" s="19"/>
      <c r="M290" s="19"/>
    </row>
    <row r="291" spans="1:13" s="18" customFormat="1" ht="16.5" customHeight="1" x14ac:dyDescent="0.25">
      <c r="A291" s="9">
        <v>292</v>
      </c>
      <c r="B291" s="19">
        <v>4</v>
      </c>
      <c r="C291" s="19">
        <v>5</v>
      </c>
      <c r="D291" s="20" t="s">
        <v>526</v>
      </c>
      <c r="E291" s="38" t="s">
        <v>162</v>
      </c>
      <c r="F291" s="38" t="s">
        <v>527</v>
      </c>
      <c r="G291" s="15">
        <v>105</v>
      </c>
      <c r="H291" s="14">
        <v>0</v>
      </c>
      <c r="I291" s="15">
        <f t="shared" si="5"/>
        <v>105</v>
      </c>
      <c r="J291" s="19">
        <v>1</v>
      </c>
      <c r="K291" s="23"/>
      <c r="L291" s="19"/>
      <c r="M291" s="19"/>
    </row>
    <row r="292" spans="1:13" s="18" customFormat="1" ht="16.5" customHeight="1" x14ac:dyDescent="0.25">
      <c r="A292" s="9">
        <v>293</v>
      </c>
      <c r="B292" s="19">
        <v>1</v>
      </c>
      <c r="C292" s="19">
        <v>5</v>
      </c>
      <c r="D292" s="20" t="s">
        <v>528</v>
      </c>
      <c r="E292" s="38" t="s">
        <v>529</v>
      </c>
      <c r="F292" s="38" t="s">
        <v>530</v>
      </c>
      <c r="G292" s="15">
        <v>145</v>
      </c>
      <c r="H292" s="14">
        <v>0.25</v>
      </c>
      <c r="I292" s="15">
        <f t="shared" si="5"/>
        <v>181.25</v>
      </c>
      <c r="J292" s="19">
        <v>3</v>
      </c>
      <c r="K292" s="23"/>
      <c r="L292" s="19"/>
      <c r="M292" s="19"/>
    </row>
    <row r="293" spans="1:13" s="18" customFormat="1" ht="16.5" customHeight="1" x14ac:dyDescent="0.25">
      <c r="A293" s="9">
        <v>294</v>
      </c>
      <c r="B293" s="19">
        <v>3</v>
      </c>
      <c r="C293" s="19">
        <v>2</v>
      </c>
      <c r="D293" s="20" t="s">
        <v>528</v>
      </c>
      <c r="E293" s="21" t="s">
        <v>531</v>
      </c>
      <c r="F293" s="35" t="s">
        <v>532</v>
      </c>
      <c r="G293" s="15">
        <v>100</v>
      </c>
      <c r="H293" s="14">
        <v>0</v>
      </c>
      <c r="I293" s="15">
        <f t="shared" si="5"/>
        <v>100</v>
      </c>
      <c r="J293" s="19">
        <v>2</v>
      </c>
      <c r="K293" s="23"/>
      <c r="L293" s="19"/>
      <c r="M293" s="19"/>
    </row>
    <row r="294" spans="1:13" s="18" customFormat="1" ht="16.5" customHeight="1" x14ac:dyDescent="0.25">
      <c r="A294" s="9">
        <v>295</v>
      </c>
      <c r="B294" s="19">
        <v>4</v>
      </c>
      <c r="C294" s="19">
        <v>1</v>
      </c>
      <c r="D294" s="20" t="s">
        <v>533</v>
      </c>
      <c r="E294" s="38" t="s">
        <v>20</v>
      </c>
      <c r="F294" s="38" t="s">
        <v>534</v>
      </c>
      <c r="G294" s="15">
        <v>539.30999999999995</v>
      </c>
      <c r="H294" s="14">
        <v>0.25</v>
      </c>
      <c r="I294" s="15">
        <f t="shared" si="5"/>
        <v>674.14</v>
      </c>
      <c r="J294" s="22">
        <v>1</v>
      </c>
      <c r="K294" s="23"/>
      <c r="L294" s="19"/>
      <c r="M294" s="19"/>
    </row>
    <row r="295" spans="1:13" s="18" customFormat="1" ht="16.5" customHeight="1" x14ac:dyDescent="0.25">
      <c r="A295" s="9">
        <v>296</v>
      </c>
      <c r="B295" s="19">
        <v>3</v>
      </c>
      <c r="C295" s="19">
        <v>2</v>
      </c>
      <c r="D295" s="20" t="s">
        <v>535</v>
      </c>
      <c r="E295" s="21" t="s">
        <v>510</v>
      </c>
      <c r="F295" s="21" t="s">
        <v>536</v>
      </c>
      <c r="G295" s="15">
        <v>100</v>
      </c>
      <c r="H295" s="14">
        <v>0</v>
      </c>
      <c r="I295" s="15">
        <f t="shared" si="5"/>
        <v>100</v>
      </c>
      <c r="J295" s="22">
        <v>2</v>
      </c>
      <c r="K295" s="23"/>
      <c r="L295" s="23"/>
      <c r="M295" s="19"/>
    </row>
    <row r="296" spans="1:13" s="18" customFormat="1" ht="30" customHeight="1" x14ac:dyDescent="0.25">
      <c r="A296" s="9">
        <v>297</v>
      </c>
      <c r="B296" s="19">
        <v>4</v>
      </c>
      <c r="C296" s="19">
        <v>9</v>
      </c>
      <c r="D296" s="20">
        <v>45877</v>
      </c>
      <c r="E296" s="38" t="s">
        <v>89</v>
      </c>
      <c r="F296" s="38" t="s">
        <v>537</v>
      </c>
      <c r="G296" s="15">
        <v>39.04</v>
      </c>
      <c r="H296" s="14">
        <v>0.25</v>
      </c>
      <c r="I296" s="15">
        <f t="shared" si="5"/>
        <v>48.8</v>
      </c>
      <c r="J296" s="49">
        <v>1</v>
      </c>
      <c r="K296" s="50"/>
      <c r="L296" s="51"/>
      <c r="M296" s="19"/>
    </row>
    <row r="297" spans="1:13" s="18" customFormat="1" ht="16.5" customHeight="1" x14ac:dyDescent="0.25">
      <c r="A297" s="9">
        <v>298</v>
      </c>
      <c r="B297" s="19">
        <v>3</v>
      </c>
      <c r="C297" s="19">
        <v>2</v>
      </c>
      <c r="D297" s="20" t="s">
        <v>538</v>
      </c>
      <c r="E297" s="38" t="s">
        <v>338</v>
      </c>
      <c r="F297" s="24" t="s">
        <v>539</v>
      </c>
      <c r="G297" s="15">
        <v>40</v>
      </c>
      <c r="H297" s="14">
        <v>0.25</v>
      </c>
      <c r="I297" s="15">
        <f t="shared" si="5"/>
        <v>50</v>
      </c>
      <c r="J297" s="19">
        <v>1</v>
      </c>
      <c r="K297" s="23"/>
      <c r="L297" s="19"/>
      <c r="M297" s="19"/>
    </row>
    <row r="298" spans="1:13" s="18" customFormat="1" ht="16.5" customHeight="1" x14ac:dyDescent="0.25">
      <c r="A298" s="9">
        <v>299</v>
      </c>
      <c r="B298" s="52">
        <v>3</v>
      </c>
      <c r="C298" s="52">
        <v>2</v>
      </c>
      <c r="D298" s="53" t="s">
        <v>540</v>
      </c>
      <c r="E298" s="38" t="s">
        <v>338</v>
      </c>
      <c r="F298" s="54" t="s">
        <v>541</v>
      </c>
      <c r="G298" s="15">
        <f>40+25.6</f>
        <v>65.599999999999994</v>
      </c>
      <c r="H298" s="14">
        <v>0.25</v>
      </c>
      <c r="I298" s="15">
        <f t="shared" si="5"/>
        <v>82</v>
      </c>
      <c r="J298" s="52">
        <v>1</v>
      </c>
      <c r="K298" s="55"/>
      <c r="L298" s="52"/>
      <c r="M298" s="19"/>
    </row>
    <row r="299" spans="1:13" s="18" customFormat="1" ht="16.5" customHeight="1" x14ac:dyDescent="0.25">
      <c r="A299" s="9">
        <v>300</v>
      </c>
      <c r="B299" s="19">
        <v>4</v>
      </c>
      <c r="C299" s="19">
        <v>5</v>
      </c>
      <c r="D299" s="20" t="s">
        <v>542</v>
      </c>
      <c r="E299" s="21" t="s">
        <v>56</v>
      </c>
      <c r="F299" s="21" t="s">
        <v>543</v>
      </c>
      <c r="G299" s="15">
        <v>130</v>
      </c>
      <c r="H299" s="14">
        <v>0.25</v>
      </c>
      <c r="I299" s="15">
        <f t="shared" si="5"/>
        <v>162.5</v>
      </c>
      <c r="J299" s="22">
        <v>3</v>
      </c>
      <c r="K299" s="23"/>
      <c r="L299" s="23"/>
      <c r="M299" s="19"/>
    </row>
    <row r="300" spans="1:13" s="18" customFormat="1" ht="16.5" customHeight="1" x14ac:dyDescent="0.25">
      <c r="A300" s="9">
        <v>301</v>
      </c>
      <c r="B300" s="19">
        <v>4</v>
      </c>
      <c r="C300" s="19">
        <v>5</v>
      </c>
      <c r="D300" s="20" t="s">
        <v>542</v>
      </c>
      <c r="E300" s="21" t="s">
        <v>56</v>
      </c>
      <c r="F300" s="21" t="s">
        <v>544</v>
      </c>
      <c r="G300" s="15">
        <v>80</v>
      </c>
      <c r="H300" s="14">
        <v>0.25</v>
      </c>
      <c r="I300" s="15">
        <f t="shared" si="5"/>
        <v>100</v>
      </c>
      <c r="J300" s="22">
        <v>3</v>
      </c>
      <c r="K300" s="23"/>
      <c r="L300" s="23"/>
      <c r="M300" s="19"/>
    </row>
    <row r="301" spans="1:13" s="18" customFormat="1" ht="16.5" customHeight="1" x14ac:dyDescent="0.25">
      <c r="A301" s="9">
        <v>302</v>
      </c>
      <c r="B301" s="19"/>
      <c r="C301" s="19"/>
      <c r="D301" s="20" t="s">
        <v>545</v>
      </c>
      <c r="E301" s="21" t="s">
        <v>20</v>
      </c>
      <c r="F301" s="21" t="s">
        <v>546</v>
      </c>
      <c r="G301" s="15">
        <v>27.32</v>
      </c>
      <c r="H301" s="14">
        <v>0.25</v>
      </c>
      <c r="I301" s="15">
        <f t="shared" si="5"/>
        <v>34.15</v>
      </c>
      <c r="J301" s="22">
        <v>1</v>
      </c>
      <c r="K301" s="23"/>
      <c r="L301" s="23"/>
      <c r="M301" s="19"/>
    </row>
    <row r="302" spans="1:13" s="18" customFormat="1" ht="16.5" customHeight="1" x14ac:dyDescent="0.25">
      <c r="A302" s="9">
        <v>303</v>
      </c>
      <c r="B302" s="19"/>
      <c r="C302" s="19"/>
      <c r="D302" s="20" t="s">
        <v>545</v>
      </c>
      <c r="E302" s="21" t="s">
        <v>138</v>
      </c>
      <c r="F302" s="21" t="s">
        <v>547</v>
      </c>
      <c r="G302" s="15">
        <v>1800</v>
      </c>
      <c r="H302" s="14">
        <v>0.25</v>
      </c>
      <c r="I302" s="15">
        <f t="shared" si="5"/>
        <v>2250</v>
      </c>
      <c r="J302" s="22">
        <v>2</v>
      </c>
      <c r="K302" s="23"/>
      <c r="L302" s="23"/>
      <c r="M302" s="19"/>
    </row>
    <row r="303" spans="1:13" s="18" customFormat="1" ht="15.75" customHeight="1" x14ac:dyDescent="0.25">
      <c r="A303" s="9">
        <v>304</v>
      </c>
      <c r="B303" s="19">
        <v>4</v>
      </c>
      <c r="C303" s="19">
        <v>5</v>
      </c>
      <c r="D303" s="20" t="s">
        <v>545</v>
      </c>
      <c r="E303" s="21" t="s">
        <v>548</v>
      </c>
      <c r="F303" s="21" t="s">
        <v>549</v>
      </c>
      <c r="G303" s="15">
        <v>116</v>
      </c>
      <c r="H303" s="14">
        <v>0.25</v>
      </c>
      <c r="I303" s="15">
        <f t="shared" si="5"/>
        <v>145</v>
      </c>
      <c r="J303" s="22">
        <v>1</v>
      </c>
      <c r="K303" s="23"/>
      <c r="L303" s="23"/>
      <c r="M303" s="19"/>
    </row>
    <row r="304" spans="1:13" s="18" customFormat="1" ht="16.5" customHeight="1" x14ac:dyDescent="0.25">
      <c r="A304" s="9">
        <v>305</v>
      </c>
      <c r="B304" s="19">
        <v>4</v>
      </c>
      <c r="C304" s="19">
        <v>10</v>
      </c>
      <c r="D304" s="20" t="s">
        <v>550</v>
      </c>
      <c r="E304" s="21" t="s">
        <v>551</v>
      </c>
      <c r="F304" t="s">
        <v>552</v>
      </c>
      <c r="G304" s="15">
        <v>2000</v>
      </c>
      <c r="H304" s="14">
        <v>0</v>
      </c>
      <c r="I304" s="15">
        <f t="shared" si="5"/>
        <v>2000</v>
      </c>
      <c r="J304" s="22">
        <v>2</v>
      </c>
      <c r="K304" s="23"/>
      <c r="L304" s="23"/>
      <c r="M304" s="19"/>
    </row>
    <row r="305" spans="1:13" s="18" customFormat="1" ht="16.5" customHeight="1" x14ac:dyDescent="0.25">
      <c r="A305" s="9">
        <v>306</v>
      </c>
      <c r="B305" s="19">
        <v>4</v>
      </c>
      <c r="C305" s="19">
        <v>5</v>
      </c>
      <c r="D305" s="20" t="s">
        <v>553</v>
      </c>
      <c r="E305" s="21" t="s">
        <v>554</v>
      </c>
      <c r="F305" s="38" t="s">
        <v>555</v>
      </c>
      <c r="G305" s="15">
        <v>1320</v>
      </c>
      <c r="H305" s="14">
        <v>0.25</v>
      </c>
      <c r="I305" s="15">
        <f t="shared" si="5"/>
        <v>1650</v>
      </c>
      <c r="J305" s="22">
        <v>1</v>
      </c>
      <c r="K305" s="23"/>
      <c r="L305" s="23"/>
      <c r="M305" s="19"/>
    </row>
    <row r="306" spans="1:13" s="18" customFormat="1" ht="16.5" customHeight="1" x14ac:dyDescent="0.25">
      <c r="A306" s="9">
        <v>307</v>
      </c>
      <c r="B306" s="19"/>
      <c r="C306" s="19"/>
      <c r="D306" s="20" t="s">
        <v>556</v>
      </c>
      <c r="E306" s="21" t="s">
        <v>510</v>
      </c>
      <c r="F306" s="21" t="s">
        <v>557</v>
      </c>
      <c r="G306" s="15">
        <v>100</v>
      </c>
      <c r="H306" s="14">
        <v>0</v>
      </c>
      <c r="I306" s="15">
        <f t="shared" si="5"/>
        <v>100</v>
      </c>
      <c r="J306" s="22">
        <v>2</v>
      </c>
      <c r="K306" s="23"/>
      <c r="L306" s="23"/>
      <c r="M306" s="19"/>
    </row>
    <row r="307" spans="1:13" s="18" customFormat="1" ht="16.5" customHeight="1" x14ac:dyDescent="0.25">
      <c r="A307" s="9">
        <v>308</v>
      </c>
      <c r="B307" s="19"/>
      <c r="C307" s="19"/>
      <c r="D307" s="20" t="s">
        <v>556</v>
      </c>
      <c r="E307" s="21" t="s">
        <v>159</v>
      </c>
      <c r="F307" s="38" t="s">
        <v>558</v>
      </c>
      <c r="G307" s="15">
        <v>46.63</v>
      </c>
      <c r="H307" s="14">
        <v>0.25</v>
      </c>
      <c r="I307" s="15">
        <f t="shared" si="5"/>
        <v>58.29</v>
      </c>
      <c r="J307" s="22">
        <v>1</v>
      </c>
      <c r="K307" s="23"/>
      <c r="L307" s="23"/>
      <c r="M307" s="19"/>
    </row>
    <row r="308" spans="1:13" s="18" customFormat="1" ht="16.5" customHeight="1" x14ac:dyDescent="0.25">
      <c r="A308" s="9">
        <v>309</v>
      </c>
      <c r="B308" s="19"/>
      <c r="C308" s="19"/>
      <c r="D308" s="20" t="s">
        <v>559</v>
      </c>
      <c r="E308" s="21" t="s">
        <v>560</v>
      </c>
      <c r="F308" s="21" t="s">
        <v>561</v>
      </c>
      <c r="G308" s="15">
        <v>270</v>
      </c>
      <c r="H308" s="14">
        <v>0.25</v>
      </c>
      <c r="I308" s="15">
        <f t="shared" si="5"/>
        <v>337.5</v>
      </c>
      <c r="J308" s="22">
        <v>2</v>
      </c>
      <c r="K308" s="23"/>
      <c r="L308" s="23"/>
      <c r="M308" s="19"/>
    </row>
    <row r="309" spans="1:13" s="18" customFormat="1" ht="16.5" customHeight="1" x14ac:dyDescent="0.25">
      <c r="A309" s="9">
        <v>310</v>
      </c>
      <c r="B309" s="19">
        <v>3</v>
      </c>
      <c r="C309" s="19"/>
      <c r="D309" s="20" t="s">
        <v>562</v>
      </c>
      <c r="E309" s="38" t="s">
        <v>14</v>
      </c>
      <c r="F309" s="38" t="s">
        <v>563</v>
      </c>
      <c r="G309" s="15">
        <v>66.16</v>
      </c>
      <c r="H309" s="14">
        <v>0.25</v>
      </c>
      <c r="I309" s="15">
        <v>82.7</v>
      </c>
      <c r="J309" s="22">
        <v>1</v>
      </c>
      <c r="K309" s="23"/>
      <c r="L309" s="23"/>
      <c r="M309" s="19"/>
    </row>
    <row r="310" spans="1:13" s="18" customFormat="1" ht="16.5" customHeight="1" x14ac:dyDescent="0.25">
      <c r="A310" s="9">
        <v>311</v>
      </c>
      <c r="B310" s="19"/>
      <c r="C310" s="19"/>
      <c r="D310" s="20" t="s">
        <v>564</v>
      </c>
      <c r="E310" s="35" t="s">
        <v>565</v>
      </c>
      <c r="F310" s="38" t="s">
        <v>566</v>
      </c>
      <c r="G310" s="47">
        <v>9803.4500000000007</v>
      </c>
      <c r="H310" s="56">
        <v>0.25</v>
      </c>
      <c r="I310" s="15">
        <f t="shared" si="5"/>
        <v>12254.31</v>
      </c>
      <c r="J310" s="22">
        <v>1</v>
      </c>
      <c r="K310" s="23"/>
      <c r="L310" s="17" t="s">
        <v>30</v>
      </c>
      <c r="M310" s="19"/>
    </row>
    <row r="311" spans="1:13" s="18" customFormat="1" ht="16.5" customHeight="1" x14ac:dyDescent="0.25">
      <c r="A311" s="9">
        <v>312</v>
      </c>
      <c r="B311" s="19"/>
      <c r="C311" s="19"/>
      <c r="D311" s="20" t="s">
        <v>564</v>
      </c>
      <c r="E311" s="21" t="s">
        <v>20</v>
      </c>
      <c r="F311" s="21" t="s">
        <v>567</v>
      </c>
      <c r="G311" s="15">
        <v>130.55000000000001</v>
      </c>
      <c r="H311" s="14">
        <v>0.25</v>
      </c>
      <c r="I311" s="15">
        <f t="shared" si="5"/>
        <v>163.19</v>
      </c>
      <c r="J311" s="22">
        <v>1</v>
      </c>
      <c r="K311" s="23"/>
      <c r="L311" s="23"/>
      <c r="M311" s="19"/>
    </row>
    <row r="312" spans="1:13" s="18" customFormat="1" ht="16.5" customHeight="1" x14ac:dyDescent="0.25">
      <c r="A312" s="9">
        <v>313</v>
      </c>
      <c r="B312" s="19"/>
      <c r="C312" s="19"/>
      <c r="D312" s="20" t="s">
        <v>564</v>
      </c>
      <c r="E312" s="21" t="s">
        <v>242</v>
      </c>
      <c r="F312" s="21" t="s">
        <v>568</v>
      </c>
      <c r="G312" s="15">
        <v>93.85</v>
      </c>
      <c r="H312" s="14">
        <v>0.25</v>
      </c>
      <c r="I312" s="15">
        <f t="shared" si="5"/>
        <v>117.31</v>
      </c>
      <c r="J312" s="22">
        <v>1</v>
      </c>
      <c r="K312" s="23"/>
      <c r="L312" s="23"/>
      <c r="M312" s="19"/>
    </row>
    <row r="313" spans="1:13" s="18" customFormat="1" ht="16.5" customHeight="1" x14ac:dyDescent="0.25">
      <c r="A313" s="9">
        <v>314</v>
      </c>
      <c r="B313" s="19"/>
      <c r="C313" s="19"/>
      <c r="D313" s="20" t="s">
        <v>569</v>
      </c>
      <c r="E313" s="21" t="s">
        <v>20</v>
      </c>
      <c r="F313" s="21" t="s">
        <v>570</v>
      </c>
      <c r="G313" s="15">
        <v>8.7200000000000006</v>
      </c>
      <c r="H313" s="14">
        <v>0.25</v>
      </c>
      <c r="I313" s="15">
        <f t="shared" si="5"/>
        <v>10.9</v>
      </c>
      <c r="J313" s="22">
        <v>1</v>
      </c>
      <c r="K313" s="23"/>
      <c r="L313" s="23"/>
      <c r="M313" s="19"/>
    </row>
    <row r="314" spans="1:13" s="18" customFormat="1" ht="16.5" customHeight="1" x14ac:dyDescent="0.25">
      <c r="A314" s="9">
        <v>315</v>
      </c>
      <c r="B314" s="19"/>
      <c r="C314" s="19"/>
      <c r="D314" s="57" t="s">
        <v>569</v>
      </c>
      <c r="E314" s="21" t="s">
        <v>159</v>
      </c>
      <c r="F314" s="21" t="s">
        <v>571</v>
      </c>
      <c r="G314" s="15">
        <v>824.74</v>
      </c>
      <c r="H314" s="14">
        <v>0.25</v>
      </c>
      <c r="I314" s="15">
        <f t="shared" si="5"/>
        <v>1030.93</v>
      </c>
      <c r="J314" s="22">
        <v>1</v>
      </c>
      <c r="K314" s="23"/>
      <c r="L314" s="23"/>
      <c r="M314" s="19"/>
    </row>
    <row r="315" spans="1:13" s="18" customFormat="1" ht="16.5" customHeight="1" x14ac:dyDescent="0.25">
      <c r="A315" s="9">
        <v>316</v>
      </c>
      <c r="B315" s="19"/>
      <c r="C315" s="19"/>
      <c r="D315" s="57" t="s">
        <v>569</v>
      </c>
      <c r="E315" s="21" t="s">
        <v>156</v>
      </c>
      <c r="F315" s="21" t="s">
        <v>572</v>
      </c>
      <c r="G315" s="15">
        <v>870</v>
      </c>
      <c r="H315" s="14">
        <v>0.25</v>
      </c>
      <c r="I315" s="15">
        <f>ROUND(G315*(1+H315),2)</f>
        <v>1087.5</v>
      </c>
      <c r="J315" s="22">
        <v>3</v>
      </c>
      <c r="K315" s="23"/>
      <c r="L315" s="23"/>
      <c r="M315" s="19"/>
    </row>
    <row r="316" spans="1:13" s="18" customFormat="1" ht="16.5" customHeight="1" x14ac:dyDescent="0.25">
      <c r="A316" s="9">
        <v>317</v>
      </c>
      <c r="B316" s="19"/>
      <c r="C316" s="19"/>
      <c r="D316" s="20" t="s">
        <v>569</v>
      </c>
      <c r="E316" s="21" t="s">
        <v>56</v>
      </c>
      <c r="F316" s="21" t="s">
        <v>573</v>
      </c>
      <c r="G316" s="15">
        <v>360</v>
      </c>
      <c r="H316" s="14">
        <v>0.25</v>
      </c>
      <c r="I316" s="15">
        <f t="shared" si="5"/>
        <v>450</v>
      </c>
      <c r="J316" s="22">
        <v>3</v>
      </c>
      <c r="K316" s="23"/>
      <c r="L316" s="23"/>
      <c r="M316" s="19"/>
    </row>
    <row r="317" spans="1:13" s="18" customFormat="1" ht="16.5" customHeight="1" x14ac:dyDescent="0.25">
      <c r="A317" s="9">
        <v>318</v>
      </c>
      <c r="B317" s="19"/>
      <c r="C317" s="19"/>
      <c r="D317" s="20" t="s">
        <v>569</v>
      </c>
      <c r="E317" s="38" t="s">
        <v>56</v>
      </c>
      <c r="F317" s="38" t="s">
        <v>574</v>
      </c>
      <c r="G317" s="15">
        <v>30</v>
      </c>
      <c r="H317" s="14">
        <v>0.25</v>
      </c>
      <c r="I317" s="15">
        <f t="shared" si="5"/>
        <v>37.5</v>
      </c>
      <c r="J317" s="22">
        <v>2</v>
      </c>
      <c r="K317" s="23"/>
      <c r="L317" s="23"/>
      <c r="M317" s="19"/>
    </row>
    <row r="318" spans="1:13" s="18" customFormat="1" ht="16.5" customHeight="1" x14ac:dyDescent="0.25">
      <c r="A318" s="9">
        <v>319</v>
      </c>
      <c r="B318" s="19"/>
      <c r="C318" s="19"/>
      <c r="D318" s="20" t="s">
        <v>569</v>
      </c>
      <c r="E318" s="38" t="s">
        <v>56</v>
      </c>
      <c r="F318" s="38" t="s">
        <v>575</v>
      </c>
      <c r="G318" s="15">
        <v>50</v>
      </c>
      <c r="H318" s="14">
        <v>0.25</v>
      </c>
      <c r="I318" s="15">
        <f t="shared" si="5"/>
        <v>62.5</v>
      </c>
      <c r="J318" s="22">
        <v>3</v>
      </c>
      <c r="K318" s="23"/>
      <c r="L318" s="23"/>
      <c r="M318" s="19"/>
    </row>
    <row r="319" spans="1:13" s="18" customFormat="1" ht="16.5" customHeight="1" x14ac:dyDescent="0.25">
      <c r="A319" s="9">
        <v>320</v>
      </c>
      <c r="B319" s="19">
        <v>4</v>
      </c>
      <c r="C319" s="19">
        <v>10</v>
      </c>
      <c r="D319" s="20" t="s">
        <v>576</v>
      </c>
      <c r="E319" s="21" t="s">
        <v>56</v>
      </c>
      <c r="F319" s="21" t="s">
        <v>577</v>
      </c>
      <c r="G319" s="15">
        <v>161</v>
      </c>
      <c r="H319" s="14">
        <v>0.25</v>
      </c>
      <c r="I319" s="15">
        <f t="shared" si="5"/>
        <v>201.25</v>
      </c>
      <c r="J319" s="22">
        <v>3</v>
      </c>
      <c r="K319" s="23"/>
      <c r="L319" s="23"/>
      <c r="M319" s="19"/>
    </row>
    <row r="320" spans="1:13" s="18" customFormat="1" ht="16.5" customHeight="1" x14ac:dyDescent="0.25">
      <c r="A320" s="9">
        <v>321</v>
      </c>
      <c r="B320" s="19">
        <v>4</v>
      </c>
      <c r="C320" s="19">
        <v>10</v>
      </c>
      <c r="D320" s="20" t="s">
        <v>576</v>
      </c>
      <c r="E320" s="21" t="s">
        <v>56</v>
      </c>
      <c r="F320" s="21" t="s">
        <v>578</v>
      </c>
      <c r="G320" s="15">
        <v>60</v>
      </c>
      <c r="H320" s="14">
        <v>0.25</v>
      </c>
      <c r="I320" s="15">
        <f t="shared" si="5"/>
        <v>75</v>
      </c>
      <c r="J320" s="22">
        <v>3</v>
      </c>
      <c r="K320" s="23"/>
      <c r="L320" s="23"/>
      <c r="M320" s="19"/>
    </row>
    <row r="321" spans="1:13" s="18" customFormat="1" ht="16.5" customHeight="1" x14ac:dyDescent="0.25">
      <c r="A321" s="9">
        <v>322</v>
      </c>
      <c r="B321" s="19">
        <v>4</v>
      </c>
      <c r="C321" s="19">
        <v>10</v>
      </c>
      <c r="D321" s="20" t="s">
        <v>576</v>
      </c>
      <c r="E321" s="21" t="s">
        <v>56</v>
      </c>
      <c r="F321" s="21" t="s">
        <v>579</v>
      </c>
      <c r="G321" s="15">
        <v>69</v>
      </c>
      <c r="H321" s="14">
        <v>0.25</v>
      </c>
      <c r="I321" s="15">
        <f t="shared" si="5"/>
        <v>86.25</v>
      </c>
      <c r="J321" s="22">
        <v>3</v>
      </c>
      <c r="K321" s="23"/>
      <c r="L321" s="23"/>
      <c r="M321" s="19"/>
    </row>
    <row r="322" spans="1:13" s="18" customFormat="1" ht="16.5" customHeight="1" x14ac:dyDescent="0.25">
      <c r="A322" s="9">
        <v>323</v>
      </c>
      <c r="B322" s="19">
        <v>4</v>
      </c>
      <c r="C322" s="19">
        <v>10</v>
      </c>
      <c r="D322" s="57" t="s">
        <v>576</v>
      </c>
      <c r="E322" s="21" t="s">
        <v>56</v>
      </c>
      <c r="F322" s="21" t="s">
        <v>579</v>
      </c>
      <c r="G322" s="15">
        <v>130</v>
      </c>
      <c r="H322" s="14">
        <v>0.25</v>
      </c>
      <c r="I322" s="15">
        <f t="shared" si="5"/>
        <v>162.5</v>
      </c>
      <c r="J322" s="22">
        <v>3</v>
      </c>
      <c r="K322" s="23"/>
      <c r="L322" s="23"/>
      <c r="M322" s="19"/>
    </row>
    <row r="323" spans="1:13" s="18" customFormat="1" ht="16.5" customHeight="1" x14ac:dyDescent="0.25">
      <c r="A323" s="9">
        <v>324</v>
      </c>
      <c r="B323" s="19">
        <v>4</v>
      </c>
      <c r="C323" s="19">
        <v>10</v>
      </c>
      <c r="D323" s="57" t="s">
        <v>576</v>
      </c>
      <c r="E323" s="21" t="s">
        <v>56</v>
      </c>
      <c r="F323" s="21" t="s">
        <v>580</v>
      </c>
      <c r="G323" s="15">
        <v>80</v>
      </c>
      <c r="H323" s="14">
        <v>0.25</v>
      </c>
      <c r="I323" s="15">
        <f t="shared" si="5"/>
        <v>100</v>
      </c>
      <c r="J323" s="22">
        <v>3</v>
      </c>
      <c r="K323" s="23"/>
      <c r="L323" s="23"/>
      <c r="M323" s="19"/>
    </row>
    <row r="324" spans="1:13" s="18" customFormat="1" ht="16.5" customHeight="1" x14ac:dyDescent="0.25">
      <c r="A324" s="9">
        <v>325</v>
      </c>
      <c r="B324" s="19">
        <v>3</v>
      </c>
      <c r="C324" s="19">
        <v>2</v>
      </c>
      <c r="D324" s="57" t="s">
        <v>581</v>
      </c>
      <c r="E324" s="21" t="s">
        <v>582</v>
      </c>
      <c r="F324" s="21" t="s">
        <v>583</v>
      </c>
      <c r="G324" s="15">
        <v>280</v>
      </c>
      <c r="H324" s="14">
        <v>0.25</v>
      </c>
      <c r="I324" s="15">
        <f t="shared" ref="I324:I387" si="6">ROUND(G324*(1+H324),2)</f>
        <v>350</v>
      </c>
      <c r="J324" s="22">
        <v>2</v>
      </c>
      <c r="K324" s="23"/>
      <c r="L324" s="23"/>
      <c r="M324" s="19"/>
    </row>
    <row r="325" spans="1:13" s="18" customFormat="1" ht="16.5" customHeight="1" x14ac:dyDescent="0.25">
      <c r="A325" s="9">
        <v>326</v>
      </c>
      <c r="B325" s="19">
        <v>3</v>
      </c>
      <c r="C325" s="19">
        <v>2</v>
      </c>
      <c r="D325" s="20" t="s">
        <v>584</v>
      </c>
      <c r="E325" s="38" t="s">
        <v>585</v>
      </c>
      <c r="F325" s="38" t="s">
        <v>586</v>
      </c>
      <c r="G325" s="15">
        <v>220</v>
      </c>
      <c r="H325" s="14">
        <v>0.25</v>
      </c>
      <c r="I325" s="15">
        <f t="shared" si="6"/>
        <v>275</v>
      </c>
      <c r="J325" s="22">
        <v>2</v>
      </c>
      <c r="K325" s="23"/>
      <c r="L325" s="23"/>
      <c r="M325" s="19"/>
    </row>
    <row r="326" spans="1:13" s="18" customFormat="1" ht="16.5" customHeight="1" x14ac:dyDescent="0.25">
      <c r="A326" s="9">
        <v>327</v>
      </c>
      <c r="B326" s="19">
        <v>3</v>
      </c>
      <c r="C326" s="19">
        <v>2</v>
      </c>
      <c r="D326" s="20" t="s">
        <v>587</v>
      </c>
      <c r="E326" s="38" t="s">
        <v>588</v>
      </c>
      <c r="F326" s="38" t="s">
        <v>589</v>
      </c>
      <c r="G326" s="15">
        <v>206.32</v>
      </c>
      <c r="H326" s="14">
        <v>0.25</v>
      </c>
      <c r="I326" s="15">
        <f t="shared" si="6"/>
        <v>257.89999999999998</v>
      </c>
      <c r="J326" s="22">
        <v>1</v>
      </c>
      <c r="K326" s="23"/>
      <c r="L326" s="23"/>
      <c r="M326" s="19"/>
    </row>
    <row r="327" spans="1:13" s="18" customFormat="1" ht="16.5" customHeight="1" x14ac:dyDescent="0.25">
      <c r="A327" s="9">
        <v>328</v>
      </c>
      <c r="B327" s="19">
        <v>3</v>
      </c>
      <c r="C327" s="19"/>
      <c r="D327" s="20" t="s">
        <v>587</v>
      </c>
      <c r="E327" s="38" t="s">
        <v>14</v>
      </c>
      <c r="F327" s="21" t="s">
        <v>590</v>
      </c>
      <c r="G327" s="15">
        <v>52.93</v>
      </c>
      <c r="H327" s="14">
        <v>0.25</v>
      </c>
      <c r="I327" s="15">
        <f t="shared" si="6"/>
        <v>66.16</v>
      </c>
      <c r="J327" s="22">
        <v>1</v>
      </c>
      <c r="K327" s="23"/>
      <c r="L327" s="23"/>
      <c r="M327" s="19"/>
    </row>
    <row r="328" spans="1:13" s="18" customFormat="1" ht="16.5" customHeight="1" x14ac:dyDescent="0.25">
      <c r="A328" s="9">
        <v>329</v>
      </c>
      <c r="B328" s="19">
        <v>4</v>
      </c>
      <c r="C328" s="19">
        <v>6</v>
      </c>
      <c r="D328" s="20" t="s">
        <v>587</v>
      </c>
      <c r="E328" s="38" t="s">
        <v>485</v>
      </c>
      <c r="F328" s="21" t="s">
        <v>591</v>
      </c>
      <c r="G328" s="15">
        <v>6000</v>
      </c>
      <c r="H328" s="14">
        <v>0.25</v>
      </c>
      <c r="I328" s="15">
        <f t="shared" si="6"/>
        <v>7500</v>
      </c>
      <c r="J328" s="22">
        <v>2</v>
      </c>
      <c r="K328" s="23"/>
      <c r="L328" s="17" t="s">
        <v>30</v>
      </c>
      <c r="M328" s="19"/>
    </row>
    <row r="329" spans="1:13" s="18" customFormat="1" ht="16.5" customHeight="1" x14ac:dyDescent="0.25">
      <c r="A329" s="9">
        <v>330</v>
      </c>
      <c r="B329" s="19">
        <v>3</v>
      </c>
      <c r="C329" s="19">
        <v>2</v>
      </c>
      <c r="D329" s="20" t="s">
        <v>592</v>
      </c>
      <c r="E329" s="21" t="s">
        <v>148</v>
      </c>
      <c r="F329" s="21" t="s">
        <v>593</v>
      </c>
      <c r="G329" s="15">
        <v>250</v>
      </c>
      <c r="H329" s="14">
        <v>0.25</v>
      </c>
      <c r="I329" s="15">
        <f t="shared" si="6"/>
        <v>312.5</v>
      </c>
      <c r="J329" s="22">
        <v>1</v>
      </c>
      <c r="K329" s="23"/>
      <c r="L329" s="23"/>
      <c r="M329" s="19"/>
    </row>
    <row r="330" spans="1:13" s="18" customFormat="1" ht="16.5" customHeight="1" x14ac:dyDescent="0.25">
      <c r="A330" s="9">
        <v>331</v>
      </c>
      <c r="B330" s="19">
        <v>3</v>
      </c>
      <c r="C330" s="19">
        <v>2</v>
      </c>
      <c r="D330" s="20" t="s">
        <v>592</v>
      </c>
      <c r="E330" s="21" t="s">
        <v>385</v>
      </c>
      <c r="F330" s="21" t="s">
        <v>594</v>
      </c>
      <c r="G330" s="15">
        <v>0</v>
      </c>
      <c r="H330" s="14"/>
      <c r="I330" s="15">
        <f t="shared" si="6"/>
        <v>0</v>
      </c>
      <c r="J330" s="22">
        <v>2</v>
      </c>
      <c r="K330" s="23"/>
      <c r="L330" s="23"/>
      <c r="M330" s="19"/>
    </row>
    <row r="331" spans="1:13" s="18" customFormat="1" ht="16.5" customHeight="1" x14ac:dyDescent="0.25">
      <c r="A331" s="9">
        <v>332</v>
      </c>
      <c r="B331" s="19">
        <v>3</v>
      </c>
      <c r="C331" s="19">
        <v>2</v>
      </c>
      <c r="D331" s="20" t="s">
        <v>592</v>
      </c>
      <c r="E331" s="21" t="s">
        <v>477</v>
      </c>
      <c r="F331" s="21" t="s">
        <v>595</v>
      </c>
      <c r="G331" s="15">
        <v>522</v>
      </c>
      <c r="H331" s="14">
        <v>0</v>
      </c>
      <c r="I331" s="15">
        <f t="shared" si="6"/>
        <v>522</v>
      </c>
      <c r="J331" s="22">
        <v>1</v>
      </c>
      <c r="K331" s="23"/>
      <c r="L331" s="23"/>
      <c r="M331" s="19"/>
    </row>
    <row r="332" spans="1:13" s="18" customFormat="1" ht="16.5" customHeight="1" x14ac:dyDescent="0.25">
      <c r="A332" s="9">
        <v>333</v>
      </c>
      <c r="B332" s="19">
        <v>4</v>
      </c>
      <c r="C332" s="19">
        <v>5</v>
      </c>
      <c r="D332" s="20" t="s">
        <v>592</v>
      </c>
      <c r="E332" s="21" t="s">
        <v>20</v>
      </c>
      <c r="F332" s="21" t="s">
        <v>596</v>
      </c>
      <c r="G332" s="15">
        <v>38.6</v>
      </c>
      <c r="H332" s="14">
        <v>0.25</v>
      </c>
      <c r="I332" s="15">
        <f t="shared" si="6"/>
        <v>48.25</v>
      </c>
      <c r="J332" s="22">
        <v>1</v>
      </c>
      <c r="K332" s="23"/>
      <c r="L332" s="23"/>
      <c r="M332" s="19"/>
    </row>
    <row r="333" spans="1:13" s="18" customFormat="1" ht="16.5" customHeight="1" x14ac:dyDescent="0.25">
      <c r="A333" s="9">
        <v>334</v>
      </c>
      <c r="B333" s="19">
        <v>4</v>
      </c>
      <c r="C333" s="19">
        <v>9</v>
      </c>
      <c r="D333" s="20">
        <v>45924</v>
      </c>
      <c r="E333" s="21" t="s">
        <v>597</v>
      </c>
      <c r="F333" s="21" t="s">
        <v>598</v>
      </c>
      <c r="G333" s="15">
        <v>4000</v>
      </c>
      <c r="H333" s="14">
        <v>0.25</v>
      </c>
      <c r="I333" s="15">
        <f t="shared" si="6"/>
        <v>5000</v>
      </c>
      <c r="J333" s="22">
        <v>3</v>
      </c>
      <c r="K333" s="23"/>
      <c r="L333" s="17" t="s">
        <v>30</v>
      </c>
      <c r="M333" s="19"/>
    </row>
    <row r="334" spans="1:13" s="18" customFormat="1" ht="16.5" customHeight="1" x14ac:dyDescent="0.25">
      <c r="A334" s="9">
        <v>335</v>
      </c>
      <c r="B334" s="19"/>
      <c r="C334" s="19"/>
      <c r="D334" s="20" t="s">
        <v>599</v>
      </c>
      <c r="E334" s="21" t="s">
        <v>308</v>
      </c>
      <c r="F334" s="21" t="s">
        <v>600</v>
      </c>
      <c r="G334" s="15">
        <v>311</v>
      </c>
      <c r="H334" s="14">
        <v>0</v>
      </c>
      <c r="I334" s="15">
        <f t="shared" si="6"/>
        <v>311</v>
      </c>
      <c r="J334" s="22">
        <v>1</v>
      </c>
      <c r="K334" s="23"/>
      <c r="L334" s="23"/>
      <c r="M334" s="19"/>
    </row>
    <row r="335" spans="1:13" s="18" customFormat="1" ht="16.5" customHeight="1" x14ac:dyDescent="0.25">
      <c r="A335" s="9">
        <v>336</v>
      </c>
      <c r="B335" s="19">
        <v>3</v>
      </c>
      <c r="C335" s="19">
        <v>2</v>
      </c>
      <c r="D335" s="20" t="s">
        <v>601</v>
      </c>
      <c r="E335" s="21" t="s">
        <v>172</v>
      </c>
      <c r="F335" s="21" t="s">
        <v>602</v>
      </c>
      <c r="G335" s="15">
        <v>138.88</v>
      </c>
      <c r="H335" s="14">
        <v>0.25</v>
      </c>
      <c r="I335" s="15">
        <f t="shared" si="6"/>
        <v>173.6</v>
      </c>
      <c r="J335" s="22">
        <v>1</v>
      </c>
      <c r="K335" s="23"/>
      <c r="L335" s="23"/>
      <c r="M335" s="19"/>
    </row>
    <row r="336" spans="1:13" s="18" customFormat="1" ht="16.5" customHeight="1" x14ac:dyDescent="0.25">
      <c r="A336" s="9">
        <v>337</v>
      </c>
      <c r="B336" s="19">
        <v>4</v>
      </c>
      <c r="C336" s="19">
        <v>5</v>
      </c>
      <c r="D336" s="20" t="s">
        <v>603</v>
      </c>
      <c r="E336" s="21" t="s">
        <v>20</v>
      </c>
      <c r="F336" s="21" t="s">
        <v>604</v>
      </c>
      <c r="G336" s="15">
        <v>24.29</v>
      </c>
      <c r="H336" s="14">
        <v>0.25</v>
      </c>
      <c r="I336" s="15">
        <f t="shared" si="6"/>
        <v>30.36</v>
      </c>
      <c r="J336" s="22">
        <v>1</v>
      </c>
      <c r="K336" s="23"/>
      <c r="L336" s="23"/>
      <c r="M336" s="19"/>
    </row>
    <row r="337" spans="1:17" s="18" customFormat="1" ht="16.5" customHeight="1" x14ac:dyDescent="0.25">
      <c r="A337" s="9">
        <v>338</v>
      </c>
      <c r="B337" s="19">
        <v>3</v>
      </c>
      <c r="C337" s="19">
        <v>2</v>
      </c>
      <c r="D337" s="20" t="s">
        <v>605</v>
      </c>
      <c r="E337" s="21" t="s">
        <v>338</v>
      </c>
      <c r="F337" s="21" t="s">
        <v>606</v>
      </c>
      <c r="G337" s="15">
        <v>110</v>
      </c>
      <c r="H337" s="14">
        <v>0.25</v>
      </c>
      <c r="I337" s="15">
        <f t="shared" si="6"/>
        <v>137.5</v>
      </c>
      <c r="J337" s="22">
        <v>1</v>
      </c>
      <c r="K337" s="23"/>
      <c r="L337" s="23"/>
      <c r="M337" s="19"/>
    </row>
    <row r="338" spans="1:17" s="18" customFormat="1" ht="16.5" customHeight="1" x14ac:dyDescent="0.25">
      <c r="A338" s="9">
        <v>339</v>
      </c>
      <c r="B338" s="19">
        <v>4</v>
      </c>
      <c r="C338" s="19">
        <v>10</v>
      </c>
      <c r="D338" s="20" t="s">
        <v>607</v>
      </c>
      <c r="E338" s="21" t="s">
        <v>202</v>
      </c>
      <c r="F338" s="21" t="s">
        <v>608</v>
      </c>
      <c r="G338" s="15">
        <v>5.2</v>
      </c>
      <c r="H338" s="14">
        <v>0.25</v>
      </c>
      <c r="I338" s="15">
        <v>6.5</v>
      </c>
      <c r="J338" s="22">
        <v>1</v>
      </c>
      <c r="K338" s="23"/>
      <c r="L338" s="23"/>
      <c r="M338" s="19"/>
    </row>
    <row r="339" spans="1:17" s="18" customFormat="1" ht="16.5" customHeight="1" x14ac:dyDescent="0.25">
      <c r="A339" s="9">
        <v>340</v>
      </c>
      <c r="B339" s="19">
        <v>4</v>
      </c>
      <c r="C339" s="19">
        <v>10</v>
      </c>
      <c r="D339" s="20" t="s">
        <v>607</v>
      </c>
      <c r="E339" s="21" t="s">
        <v>56</v>
      </c>
      <c r="F339" s="21" t="s">
        <v>575</v>
      </c>
      <c r="G339" s="15">
        <v>50</v>
      </c>
      <c r="H339" s="14">
        <v>0.25</v>
      </c>
      <c r="I339" s="15">
        <f t="shared" si="6"/>
        <v>62.5</v>
      </c>
      <c r="J339" s="22">
        <v>3</v>
      </c>
      <c r="K339" s="23"/>
      <c r="L339" s="23"/>
      <c r="M339" s="19"/>
    </row>
    <row r="340" spans="1:17" s="18" customFormat="1" ht="16.5" customHeight="1" x14ac:dyDescent="0.25">
      <c r="A340" s="9">
        <v>341</v>
      </c>
      <c r="B340" s="19">
        <v>4</v>
      </c>
      <c r="C340" s="19">
        <v>10</v>
      </c>
      <c r="D340" s="20" t="s">
        <v>607</v>
      </c>
      <c r="E340" s="21" t="s">
        <v>56</v>
      </c>
      <c r="F340" s="21" t="s">
        <v>609</v>
      </c>
      <c r="G340" s="15">
        <v>30</v>
      </c>
      <c r="H340" s="14">
        <v>0.25</v>
      </c>
      <c r="I340" s="15">
        <f t="shared" si="6"/>
        <v>37.5</v>
      </c>
      <c r="J340" s="22">
        <v>3</v>
      </c>
      <c r="K340" s="23"/>
      <c r="L340" s="23"/>
      <c r="M340" s="19"/>
    </row>
    <row r="341" spans="1:17" s="18" customFormat="1" ht="16.5" customHeight="1" x14ac:dyDescent="0.25">
      <c r="A341" s="9">
        <v>342</v>
      </c>
      <c r="B341" s="19">
        <v>4</v>
      </c>
      <c r="C341" s="19">
        <v>10</v>
      </c>
      <c r="D341" s="20" t="s">
        <v>607</v>
      </c>
      <c r="E341" s="21" t="s">
        <v>56</v>
      </c>
      <c r="F341" s="21" t="s">
        <v>610</v>
      </c>
      <c r="G341" s="15">
        <v>360</v>
      </c>
      <c r="H341" s="14">
        <v>0.25</v>
      </c>
      <c r="I341" s="15">
        <f t="shared" si="6"/>
        <v>450</v>
      </c>
      <c r="J341" s="22">
        <v>3</v>
      </c>
      <c r="K341" s="23"/>
      <c r="L341" s="23"/>
      <c r="M341" s="19"/>
    </row>
    <row r="342" spans="1:17" s="18" customFormat="1" ht="16.5" customHeight="1" x14ac:dyDescent="0.25">
      <c r="A342" s="9">
        <v>343</v>
      </c>
      <c r="B342" s="19">
        <v>4</v>
      </c>
      <c r="C342" s="19">
        <v>9</v>
      </c>
      <c r="D342" s="20">
        <v>45930</v>
      </c>
      <c r="E342" s="21" t="s">
        <v>611</v>
      </c>
      <c r="F342" s="21" t="s">
        <v>612</v>
      </c>
      <c r="G342" s="15">
        <v>3000.75</v>
      </c>
      <c r="H342" s="14">
        <v>0.25</v>
      </c>
      <c r="I342" s="15">
        <f t="shared" si="6"/>
        <v>3750.94</v>
      </c>
      <c r="J342" s="22">
        <v>1</v>
      </c>
      <c r="K342" s="23"/>
      <c r="L342" s="17" t="s">
        <v>613</v>
      </c>
      <c r="M342" s="19"/>
    </row>
    <row r="343" spans="1:17" s="18" customFormat="1" ht="16.5" customHeight="1" x14ac:dyDescent="0.25">
      <c r="A343" s="9">
        <v>344</v>
      </c>
      <c r="B343" s="19">
        <v>4</v>
      </c>
      <c r="C343" s="19">
        <v>5</v>
      </c>
      <c r="D343" s="20" t="s">
        <v>614</v>
      </c>
      <c r="E343" s="21" t="s">
        <v>615</v>
      </c>
      <c r="F343" s="21" t="s">
        <v>616</v>
      </c>
      <c r="G343" s="15">
        <v>1888.8</v>
      </c>
      <c r="H343" s="14">
        <v>0.25</v>
      </c>
      <c r="I343" s="15">
        <f t="shared" si="6"/>
        <v>2361</v>
      </c>
      <c r="J343" s="22">
        <v>2</v>
      </c>
      <c r="K343" s="23"/>
      <c r="L343" s="23"/>
      <c r="M343" s="19"/>
    </row>
    <row r="344" spans="1:17" s="18" customFormat="1" ht="16.5" customHeight="1" x14ac:dyDescent="0.25">
      <c r="A344" s="9">
        <v>345</v>
      </c>
      <c r="B344" s="19">
        <v>4</v>
      </c>
      <c r="C344" s="19">
        <v>5</v>
      </c>
      <c r="D344" s="20" t="s">
        <v>614</v>
      </c>
      <c r="E344" s="21" t="s">
        <v>20</v>
      </c>
      <c r="F344" s="21" t="s">
        <v>617</v>
      </c>
      <c r="G344" s="15">
        <v>26.6</v>
      </c>
      <c r="H344" s="14">
        <v>0.25</v>
      </c>
      <c r="I344" s="15">
        <f t="shared" si="6"/>
        <v>33.25</v>
      </c>
      <c r="J344" s="22">
        <v>1</v>
      </c>
      <c r="K344" s="23"/>
      <c r="L344" s="23"/>
      <c r="M344" s="19"/>
    </row>
    <row r="345" spans="1:17" s="18" customFormat="1" ht="16.5" customHeight="1" x14ac:dyDescent="0.25">
      <c r="A345" s="9">
        <v>346</v>
      </c>
      <c r="B345" s="19">
        <v>4</v>
      </c>
      <c r="C345" s="19">
        <v>5</v>
      </c>
      <c r="D345" s="20" t="s">
        <v>614</v>
      </c>
      <c r="E345" s="21" t="s">
        <v>20</v>
      </c>
      <c r="F345" s="21" t="s">
        <v>618</v>
      </c>
      <c r="G345" s="15">
        <v>67.260000000000005</v>
      </c>
      <c r="H345" s="14">
        <v>0.25</v>
      </c>
      <c r="I345" s="15">
        <f t="shared" si="6"/>
        <v>84.08</v>
      </c>
      <c r="J345" s="22">
        <v>1</v>
      </c>
      <c r="K345" s="23"/>
      <c r="L345" s="23"/>
      <c r="M345" s="19"/>
    </row>
    <row r="346" spans="1:17" s="18" customFormat="1" ht="16.5" customHeight="1" x14ac:dyDescent="0.25">
      <c r="A346" s="9">
        <v>347</v>
      </c>
      <c r="B346" s="19">
        <v>3</v>
      </c>
      <c r="C346" s="19">
        <v>2</v>
      </c>
      <c r="D346" s="20" t="s">
        <v>619</v>
      </c>
      <c r="E346" s="21" t="s">
        <v>338</v>
      </c>
      <c r="F346" s="21" t="s">
        <v>620</v>
      </c>
      <c r="G346" s="15">
        <v>80</v>
      </c>
      <c r="H346" s="14">
        <v>0.25</v>
      </c>
      <c r="I346" s="15">
        <f t="shared" si="6"/>
        <v>100</v>
      </c>
      <c r="J346" s="22">
        <v>1</v>
      </c>
      <c r="K346" s="23"/>
      <c r="L346" s="23"/>
      <c r="M346" s="19"/>
    </row>
    <row r="347" spans="1:17" s="18" customFormat="1" ht="16.5" customHeight="1" x14ac:dyDescent="0.25">
      <c r="A347" s="9">
        <v>348</v>
      </c>
      <c r="B347" s="19">
        <v>3</v>
      </c>
      <c r="C347" s="19">
        <v>2</v>
      </c>
      <c r="D347" s="20" t="s">
        <v>619</v>
      </c>
      <c r="E347" s="21" t="s">
        <v>621</v>
      </c>
      <c r="F347" s="21" t="s">
        <v>622</v>
      </c>
      <c r="G347" s="15">
        <v>40</v>
      </c>
      <c r="H347" s="14">
        <v>0.25</v>
      </c>
      <c r="I347" s="15">
        <f t="shared" si="6"/>
        <v>50</v>
      </c>
      <c r="J347" s="22">
        <v>1</v>
      </c>
      <c r="K347" s="23"/>
      <c r="L347" s="23"/>
      <c r="M347" s="19"/>
    </row>
    <row r="348" spans="1:17" s="18" customFormat="1" ht="16.5" customHeight="1" x14ac:dyDescent="0.25">
      <c r="A348" s="9">
        <v>349</v>
      </c>
      <c r="B348" s="19">
        <v>3</v>
      </c>
      <c r="C348" s="19">
        <v>2</v>
      </c>
      <c r="D348" s="20" t="s">
        <v>619</v>
      </c>
      <c r="E348" s="21" t="s">
        <v>234</v>
      </c>
      <c r="F348" s="21" t="s">
        <v>623</v>
      </c>
      <c r="G348" s="15">
        <v>50</v>
      </c>
      <c r="H348" s="14">
        <v>0.25</v>
      </c>
      <c r="I348" s="15">
        <f t="shared" si="6"/>
        <v>62.5</v>
      </c>
      <c r="J348" s="22">
        <v>1</v>
      </c>
      <c r="K348" s="23"/>
      <c r="L348" s="23"/>
      <c r="M348" s="19"/>
    </row>
    <row r="349" spans="1:17" s="18" customFormat="1" ht="16.5" customHeight="1" x14ac:dyDescent="0.25">
      <c r="A349" s="9">
        <v>350</v>
      </c>
      <c r="B349" s="19">
        <v>4</v>
      </c>
      <c r="C349" s="19">
        <v>10</v>
      </c>
      <c r="D349" s="20">
        <v>45937</v>
      </c>
      <c r="E349" s="21" t="s">
        <v>20</v>
      </c>
      <c r="F349" s="21" t="s">
        <v>624</v>
      </c>
      <c r="G349" s="15">
        <v>27.07</v>
      </c>
      <c r="H349" s="14">
        <v>0.25</v>
      </c>
      <c r="I349" s="15">
        <f t="shared" si="6"/>
        <v>33.840000000000003</v>
      </c>
      <c r="J349" s="22">
        <v>1</v>
      </c>
      <c r="K349" s="23"/>
      <c r="L349" s="23"/>
      <c r="M349" s="19"/>
    </row>
    <row r="350" spans="1:17" s="18" customFormat="1" ht="16.5" customHeight="1" x14ac:dyDescent="0.25">
      <c r="A350" s="9">
        <v>351</v>
      </c>
      <c r="B350" s="19">
        <v>3</v>
      </c>
      <c r="C350" s="19">
        <v>2</v>
      </c>
      <c r="D350" s="20" t="s">
        <v>625</v>
      </c>
      <c r="E350" s="21" t="s">
        <v>626</v>
      </c>
      <c r="F350" s="21" t="s">
        <v>627</v>
      </c>
      <c r="G350" s="15">
        <v>300</v>
      </c>
      <c r="H350" s="14">
        <v>0</v>
      </c>
      <c r="I350" s="15">
        <f t="shared" si="6"/>
        <v>300</v>
      </c>
      <c r="J350" s="22">
        <v>2</v>
      </c>
      <c r="K350" s="23"/>
      <c r="L350" s="23"/>
      <c r="M350" s="19"/>
      <c r="Q350" s="58"/>
    </row>
    <row r="351" spans="1:17" s="18" customFormat="1" ht="16.5" customHeight="1" x14ac:dyDescent="0.25">
      <c r="A351" s="9">
        <v>352</v>
      </c>
      <c r="B351" s="19">
        <v>4</v>
      </c>
      <c r="C351" s="19">
        <v>5</v>
      </c>
      <c r="D351" s="20" t="s">
        <v>625</v>
      </c>
      <c r="E351" s="21" t="s">
        <v>628</v>
      </c>
      <c r="F351" s="21" t="s">
        <v>629</v>
      </c>
      <c r="G351" s="15">
        <v>87.2</v>
      </c>
      <c r="H351" s="14">
        <v>0.25</v>
      </c>
      <c r="I351" s="15">
        <f t="shared" si="6"/>
        <v>109</v>
      </c>
      <c r="J351" s="22">
        <v>1</v>
      </c>
      <c r="K351" s="23"/>
      <c r="L351" s="23"/>
      <c r="M351" s="19"/>
    </row>
    <row r="352" spans="1:17" s="18" customFormat="1" ht="16.5" customHeight="1" x14ac:dyDescent="0.25">
      <c r="A352" s="9">
        <v>353</v>
      </c>
      <c r="B352" s="19">
        <v>1</v>
      </c>
      <c r="C352" s="19"/>
      <c r="D352" s="20">
        <v>45938</v>
      </c>
      <c r="E352" s="21" t="s">
        <v>630</v>
      </c>
      <c r="F352" s="21" t="s">
        <v>631</v>
      </c>
      <c r="G352" s="29">
        <v>25020</v>
      </c>
      <c r="H352" s="14"/>
      <c r="I352" s="15">
        <v>26931</v>
      </c>
      <c r="J352" s="22">
        <v>1</v>
      </c>
      <c r="K352" s="23"/>
      <c r="L352" s="17" t="s">
        <v>30</v>
      </c>
      <c r="M352" s="19"/>
    </row>
    <row r="353" spans="1:13" s="18" customFormat="1" ht="16.5" customHeight="1" x14ac:dyDescent="0.25">
      <c r="A353" s="9">
        <v>354</v>
      </c>
      <c r="B353" s="19">
        <v>3</v>
      </c>
      <c r="C353" s="19">
        <v>2</v>
      </c>
      <c r="D353" s="20" t="s">
        <v>632</v>
      </c>
      <c r="E353" s="21" t="s">
        <v>338</v>
      </c>
      <c r="F353" s="21" t="s">
        <v>633</v>
      </c>
      <c r="G353" s="15">
        <v>80</v>
      </c>
      <c r="H353" s="14">
        <v>0.25</v>
      </c>
      <c r="I353" s="15">
        <f t="shared" si="6"/>
        <v>100</v>
      </c>
      <c r="J353" s="22">
        <v>1</v>
      </c>
      <c r="K353" s="23"/>
      <c r="L353" s="23"/>
      <c r="M353" s="19"/>
    </row>
    <row r="354" spans="1:13" s="18" customFormat="1" ht="16.5" customHeight="1" x14ac:dyDescent="0.25">
      <c r="A354" s="9">
        <v>355</v>
      </c>
      <c r="B354" s="19">
        <v>3</v>
      </c>
      <c r="C354" s="19">
        <v>2</v>
      </c>
      <c r="D354" s="20" t="s">
        <v>632</v>
      </c>
      <c r="E354" s="21" t="s">
        <v>338</v>
      </c>
      <c r="F354" s="21" t="s">
        <v>634</v>
      </c>
      <c r="G354" s="15">
        <v>40</v>
      </c>
      <c r="H354" s="14">
        <v>0.25</v>
      </c>
      <c r="I354" s="15"/>
      <c r="J354" s="22">
        <v>1</v>
      </c>
      <c r="K354" s="23"/>
      <c r="L354" s="23"/>
      <c r="M354" s="19"/>
    </row>
    <row r="355" spans="1:13" s="18" customFormat="1" ht="16.5" customHeight="1" x14ac:dyDescent="0.25">
      <c r="A355" s="9">
        <v>356</v>
      </c>
      <c r="B355" s="19">
        <v>4</v>
      </c>
      <c r="C355" s="19">
        <v>9</v>
      </c>
      <c r="D355" s="20">
        <v>45939</v>
      </c>
      <c r="E355" s="21" t="s">
        <v>635</v>
      </c>
      <c r="F355" s="21" t="s">
        <v>636</v>
      </c>
      <c r="G355" s="15">
        <v>12532</v>
      </c>
      <c r="H355" s="14">
        <v>0.25</v>
      </c>
      <c r="I355" s="15">
        <f t="shared" si="6"/>
        <v>15665</v>
      </c>
      <c r="J355" s="22">
        <v>1</v>
      </c>
      <c r="K355" s="23"/>
      <c r="L355" s="23" t="s">
        <v>30</v>
      </c>
      <c r="M355" s="19"/>
    </row>
    <row r="356" spans="1:13" s="18" customFormat="1" ht="16.5" customHeight="1" x14ac:dyDescent="0.25">
      <c r="A356" s="9">
        <v>357</v>
      </c>
      <c r="B356" s="19">
        <v>3</v>
      </c>
      <c r="C356" s="19"/>
      <c r="D356" s="20" t="s">
        <v>637</v>
      </c>
      <c r="E356" s="21" t="s">
        <v>14</v>
      </c>
      <c r="F356" s="21" t="s">
        <v>590</v>
      </c>
      <c r="G356" s="15">
        <v>52.93</v>
      </c>
      <c r="H356" s="14">
        <v>0.25</v>
      </c>
      <c r="I356" s="15">
        <f t="shared" si="6"/>
        <v>66.16</v>
      </c>
      <c r="J356" s="22">
        <v>1</v>
      </c>
      <c r="K356" s="23"/>
      <c r="L356" s="23"/>
      <c r="M356" s="19"/>
    </row>
    <row r="357" spans="1:13" s="18" customFormat="1" ht="16.5" customHeight="1" x14ac:dyDescent="0.25">
      <c r="A357" s="9">
        <v>358</v>
      </c>
      <c r="B357" s="19">
        <v>3</v>
      </c>
      <c r="C357" s="19">
        <v>2</v>
      </c>
      <c r="D357" s="20" t="s">
        <v>637</v>
      </c>
      <c r="E357" s="21" t="s">
        <v>382</v>
      </c>
      <c r="F357" s="21" t="s">
        <v>638</v>
      </c>
      <c r="G357" s="15">
        <v>708</v>
      </c>
      <c r="H357" s="14">
        <v>0.13</v>
      </c>
      <c r="I357" s="15">
        <f t="shared" si="6"/>
        <v>800.04</v>
      </c>
      <c r="J357" s="22">
        <v>2</v>
      </c>
      <c r="K357" s="23"/>
      <c r="L357" s="23"/>
      <c r="M357" s="19"/>
    </row>
    <row r="358" spans="1:13" s="18" customFormat="1" ht="16.5" customHeight="1" x14ac:dyDescent="0.25">
      <c r="A358" s="9">
        <v>359</v>
      </c>
      <c r="B358" s="19">
        <v>3</v>
      </c>
      <c r="C358" s="19">
        <v>2</v>
      </c>
      <c r="D358" s="20" t="s">
        <v>637</v>
      </c>
      <c r="E358" s="21" t="s">
        <v>639</v>
      </c>
      <c r="F358" s="21" t="s">
        <v>640</v>
      </c>
      <c r="G358" s="15">
        <v>54</v>
      </c>
      <c r="H358" s="14">
        <v>0</v>
      </c>
      <c r="I358" s="15">
        <f t="shared" si="6"/>
        <v>54</v>
      </c>
      <c r="J358" s="22">
        <v>2</v>
      </c>
      <c r="K358" s="23"/>
      <c r="L358" s="23"/>
      <c r="M358" s="19"/>
    </row>
    <row r="359" spans="1:13" s="18" customFormat="1" ht="16.5" customHeight="1" x14ac:dyDescent="0.25">
      <c r="A359" s="9">
        <v>360</v>
      </c>
      <c r="B359" s="19">
        <v>4</v>
      </c>
      <c r="C359" s="19">
        <v>5</v>
      </c>
      <c r="D359" s="20" t="s">
        <v>637</v>
      </c>
      <c r="E359" s="21" t="s">
        <v>641</v>
      </c>
      <c r="F359" s="21" t="s">
        <v>642</v>
      </c>
      <c r="G359" s="15">
        <v>1255.56</v>
      </c>
      <c r="H359" s="14">
        <v>0.25</v>
      </c>
      <c r="I359" s="15">
        <f t="shared" si="6"/>
        <v>1569.45</v>
      </c>
      <c r="J359" s="22">
        <v>3</v>
      </c>
      <c r="K359" s="23"/>
      <c r="L359" s="23"/>
      <c r="M359" s="19"/>
    </row>
    <row r="360" spans="1:13" s="18" customFormat="1" ht="16.5" customHeight="1" x14ac:dyDescent="0.25">
      <c r="A360" s="9">
        <v>361</v>
      </c>
      <c r="B360" s="19">
        <v>4</v>
      </c>
      <c r="C360" s="19">
        <v>5</v>
      </c>
      <c r="D360" s="20" t="s">
        <v>637</v>
      </c>
      <c r="E360" s="21" t="s">
        <v>56</v>
      </c>
      <c r="F360" s="21" t="s">
        <v>643</v>
      </c>
      <c r="G360" s="15">
        <v>1030</v>
      </c>
      <c r="H360" s="14">
        <v>0.25</v>
      </c>
      <c r="I360" s="15">
        <f t="shared" si="6"/>
        <v>1287.5</v>
      </c>
      <c r="J360" s="22">
        <v>3</v>
      </c>
      <c r="K360" s="23"/>
      <c r="L360" s="23"/>
      <c r="M360" s="19"/>
    </row>
    <row r="361" spans="1:13" s="18" customFormat="1" ht="16.5" customHeight="1" x14ac:dyDescent="0.25">
      <c r="A361" s="9">
        <v>362</v>
      </c>
      <c r="B361" s="19">
        <v>4</v>
      </c>
      <c r="C361" s="19">
        <v>5</v>
      </c>
      <c r="D361" s="20" t="s">
        <v>637</v>
      </c>
      <c r="E361" s="21" t="s">
        <v>56</v>
      </c>
      <c r="F361" s="21" t="s">
        <v>644</v>
      </c>
      <c r="G361" s="15">
        <v>243.7</v>
      </c>
      <c r="H361" s="14">
        <v>0.25</v>
      </c>
      <c r="I361" s="15">
        <f t="shared" si="6"/>
        <v>304.63</v>
      </c>
      <c r="J361" s="22">
        <v>2</v>
      </c>
      <c r="K361" s="23"/>
      <c r="L361" s="23"/>
      <c r="M361" s="19"/>
    </row>
    <row r="362" spans="1:13" s="18" customFormat="1" ht="16.5" customHeight="1" x14ac:dyDescent="0.25">
      <c r="A362" s="9">
        <v>363</v>
      </c>
      <c r="B362" s="19">
        <v>4</v>
      </c>
      <c r="C362" s="19">
        <v>5</v>
      </c>
      <c r="D362" s="20" t="s">
        <v>637</v>
      </c>
      <c r="E362" s="21" t="s">
        <v>159</v>
      </c>
      <c r="F362" s="21" t="s">
        <v>645</v>
      </c>
      <c r="G362" s="15">
        <v>24.35</v>
      </c>
      <c r="H362" s="14">
        <v>0.25</v>
      </c>
      <c r="I362" s="15">
        <f t="shared" si="6"/>
        <v>30.44</v>
      </c>
      <c r="J362" s="22">
        <v>1</v>
      </c>
      <c r="K362" s="23"/>
      <c r="L362" s="23"/>
      <c r="M362" s="19"/>
    </row>
    <row r="363" spans="1:13" s="18" customFormat="1" ht="16.5" customHeight="1" x14ac:dyDescent="0.25">
      <c r="A363" s="9">
        <v>364</v>
      </c>
      <c r="B363" s="19">
        <v>4</v>
      </c>
      <c r="C363" s="19">
        <v>5</v>
      </c>
      <c r="D363" s="20" t="s">
        <v>646</v>
      </c>
      <c r="E363" s="21" t="s">
        <v>485</v>
      </c>
      <c r="F363" s="21" t="s">
        <v>647</v>
      </c>
      <c r="G363" s="15">
        <v>1400</v>
      </c>
      <c r="H363" s="14">
        <v>0.25</v>
      </c>
      <c r="I363" s="15">
        <f t="shared" si="6"/>
        <v>1750</v>
      </c>
      <c r="J363" s="22">
        <v>2</v>
      </c>
      <c r="K363" s="23"/>
      <c r="L363" s="23"/>
      <c r="M363" s="19"/>
    </row>
    <row r="364" spans="1:13" s="18" customFormat="1" ht="16.5" customHeight="1" x14ac:dyDescent="0.25">
      <c r="A364" s="9">
        <v>365</v>
      </c>
      <c r="B364" s="19">
        <v>3</v>
      </c>
      <c r="C364" s="19">
        <v>2</v>
      </c>
      <c r="D364" s="20" t="s">
        <v>646</v>
      </c>
      <c r="E364" s="21" t="s">
        <v>385</v>
      </c>
      <c r="F364" s="21" t="s">
        <v>648</v>
      </c>
      <c r="G364" s="15">
        <v>0</v>
      </c>
      <c r="H364" s="14"/>
      <c r="I364" s="15">
        <f t="shared" si="6"/>
        <v>0</v>
      </c>
      <c r="J364" s="22">
        <v>2</v>
      </c>
      <c r="K364" s="23"/>
      <c r="L364" s="23"/>
      <c r="M364" s="19"/>
    </row>
    <row r="365" spans="1:13" s="18" customFormat="1" ht="16.5" customHeight="1" x14ac:dyDescent="0.25">
      <c r="A365" s="9">
        <v>366</v>
      </c>
      <c r="B365" s="19"/>
      <c r="C365" s="19"/>
      <c r="D365" s="20" t="s">
        <v>646</v>
      </c>
      <c r="E365" s="21" t="s">
        <v>76</v>
      </c>
      <c r="F365" s="21" t="s">
        <v>649</v>
      </c>
      <c r="G365" s="15">
        <v>50</v>
      </c>
      <c r="H365" s="14">
        <v>0</v>
      </c>
      <c r="I365" s="15">
        <f t="shared" si="6"/>
        <v>50</v>
      </c>
      <c r="J365" s="22">
        <v>1</v>
      </c>
      <c r="K365" s="23"/>
      <c r="L365" s="23"/>
      <c r="M365" s="19"/>
    </row>
    <row r="366" spans="1:13" s="18" customFormat="1" ht="16.5" customHeight="1" x14ac:dyDescent="0.25">
      <c r="A366" s="9">
        <v>367</v>
      </c>
      <c r="B366" s="19"/>
      <c r="C366" s="19"/>
      <c r="D366" s="20" t="s">
        <v>646</v>
      </c>
      <c r="E366" s="21" t="s">
        <v>650</v>
      </c>
      <c r="F366" s="21" t="s">
        <v>651</v>
      </c>
      <c r="G366" s="15">
        <v>100</v>
      </c>
      <c r="H366" s="14">
        <v>0.25</v>
      </c>
      <c r="I366" s="15">
        <f t="shared" si="6"/>
        <v>125</v>
      </c>
      <c r="J366" s="22">
        <v>2</v>
      </c>
      <c r="K366" s="23"/>
      <c r="L366" s="23"/>
      <c r="M366" s="19"/>
    </row>
    <row r="367" spans="1:13" s="18" customFormat="1" ht="16.5" customHeight="1" x14ac:dyDescent="0.25">
      <c r="A367" s="9">
        <v>368</v>
      </c>
      <c r="B367" s="19">
        <v>4</v>
      </c>
      <c r="C367" s="19">
        <v>5</v>
      </c>
      <c r="D367" s="20" t="s">
        <v>652</v>
      </c>
      <c r="E367" s="21" t="s">
        <v>56</v>
      </c>
      <c r="F367" s="21" t="s">
        <v>653</v>
      </c>
      <c r="G367" s="15">
        <v>370</v>
      </c>
      <c r="H367" s="14">
        <v>0.25</v>
      </c>
      <c r="I367" s="15">
        <f t="shared" si="6"/>
        <v>462.5</v>
      </c>
      <c r="J367" s="22">
        <v>3</v>
      </c>
      <c r="K367" s="23"/>
      <c r="L367" s="23"/>
      <c r="M367" s="19"/>
    </row>
    <row r="368" spans="1:13" s="18" customFormat="1" ht="16.5" customHeight="1" x14ac:dyDescent="0.25">
      <c r="A368" s="9">
        <v>369</v>
      </c>
      <c r="B368" s="19">
        <v>1</v>
      </c>
      <c r="C368" s="19">
        <v>1</v>
      </c>
      <c r="D368" s="20" t="s">
        <v>654</v>
      </c>
      <c r="E368" s="21" t="s">
        <v>655</v>
      </c>
      <c r="F368" s="21" t="s">
        <v>656</v>
      </c>
      <c r="G368" s="15">
        <v>40</v>
      </c>
      <c r="H368" s="14">
        <v>0.25</v>
      </c>
      <c r="I368" s="15">
        <f t="shared" si="6"/>
        <v>50</v>
      </c>
      <c r="J368" s="22">
        <v>1</v>
      </c>
      <c r="K368" s="23"/>
      <c r="L368" s="23"/>
      <c r="M368" s="19"/>
    </row>
    <row r="369" spans="1:13" s="18" customFormat="1" ht="16.5" customHeight="1" x14ac:dyDescent="0.25">
      <c r="A369" s="9">
        <v>370</v>
      </c>
      <c r="B369" s="19">
        <v>1</v>
      </c>
      <c r="C369" s="19">
        <v>1</v>
      </c>
      <c r="D369" s="20" t="s">
        <v>657</v>
      </c>
      <c r="E369" s="21" t="s">
        <v>658</v>
      </c>
      <c r="F369" s="21" t="s">
        <v>659</v>
      </c>
      <c r="G369" s="15">
        <v>81.8</v>
      </c>
      <c r="H369" s="14">
        <v>0</v>
      </c>
      <c r="I369" s="15">
        <v>81.8</v>
      </c>
      <c r="J369" s="22">
        <v>1</v>
      </c>
      <c r="K369" s="23"/>
      <c r="L369" s="23"/>
      <c r="M369" s="19"/>
    </row>
    <row r="370" spans="1:13" s="18" customFormat="1" ht="16.5" customHeight="1" x14ac:dyDescent="0.25">
      <c r="A370" s="9">
        <v>371</v>
      </c>
      <c r="B370" s="19">
        <v>1</v>
      </c>
      <c r="C370" s="19">
        <v>1</v>
      </c>
      <c r="D370" s="20" t="s">
        <v>657</v>
      </c>
      <c r="E370" s="21" t="s">
        <v>660</v>
      </c>
      <c r="F370" s="21" t="s">
        <v>661</v>
      </c>
      <c r="G370" s="15">
        <v>999.41</v>
      </c>
      <c r="H370" s="14"/>
      <c r="I370" s="15">
        <f t="shared" si="6"/>
        <v>999.41</v>
      </c>
      <c r="J370" s="22">
        <v>2</v>
      </c>
      <c r="K370" s="23"/>
      <c r="L370" s="23"/>
      <c r="M370" s="19"/>
    </row>
    <row r="371" spans="1:13" s="18" customFormat="1" ht="16.5" customHeight="1" x14ac:dyDescent="0.25">
      <c r="A371" s="9">
        <v>372</v>
      </c>
      <c r="B371" s="19">
        <v>4</v>
      </c>
      <c r="C371" s="19">
        <v>5</v>
      </c>
      <c r="D371" s="20" t="s">
        <v>657</v>
      </c>
      <c r="E371" s="21" t="s">
        <v>56</v>
      </c>
      <c r="F371" s="21" t="s">
        <v>662</v>
      </c>
      <c r="G371" s="15">
        <v>1387.5</v>
      </c>
      <c r="H371" s="14">
        <v>0.25</v>
      </c>
      <c r="I371" s="15">
        <f t="shared" si="6"/>
        <v>1734.38</v>
      </c>
      <c r="J371" s="22">
        <v>3</v>
      </c>
      <c r="K371" s="23"/>
      <c r="L371" s="23"/>
      <c r="M371" s="19"/>
    </row>
    <row r="372" spans="1:13" s="18" customFormat="1" ht="16.5" customHeight="1" x14ac:dyDescent="0.25">
      <c r="A372" s="9">
        <v>373</v>
      </c>
      <c r="B372" s="19">
        <v>1</v>
      </c>
      <c r="C372" s="19">
        <v>1</v>
      </c>
      <c r="D372" s="20" t="s">
        <v>663</v>
      </c>
      <c r="E372" s="21" t="s">
        <v>664</v>
      </c>
      <c r="F372" s="21" t="s">
        <v>665</v>
      </c>
      <c r="G372" s="15">
        <v>0</v>
      </c>
      <c r="H372" s="14"/>
      <c r="I372" s="15">
        <f t="shared" si="6"/>
        <v>0</v>
      </c>
      <c r="J372" s="22">
        <v>1</v>
      </c>
      <c r="K372" s="23"/>
      <c r="L372" s="23"/>
      <c r="M372" s="19"/>
    </row>
    <row r="373" spans="1:13" s="18" customFormat="1" ht="16.5" customHeight="1" x14ac:dyDescent="0.25">
      <c r="A373" s="9">
        <v>374</v>
      </c>
      <c r="B373" s="19">
        <v>1</v>
      </c>
      <c r="C373" s="19">
        <v>1</v>
      </c>
      <c r="D373" s="20" t="s">
        <v>666</v>
      </c>
      <c r="E373" s="21" t="s">
        <v>148</v>
      </c>
      <c r="F373" s="21" t="s">
        <v>667</v>
      </c>
      <c r="G373" s="15">
        <v>90</v>
      </c>
      <c r="H373" s="14">
        <v>0.25</v>
      </c>
      <c r="I373" s="15">
        <f t="shared" si="6"/>
        <v>112.5</v>
      </c>
      <c r="J373" s="22">
        <v>3</v>
      </c>
      <c r="K373" s="23"/>
      <c r="L373" s="23"/>
      <c r="M373" s="19"/>
    </row>
    <row r="374" spans="1:13" s="18" customFormat="1" ht="16.5" customHeight="1" x14ac:dyDescent="0.25">
      <c r="A374" s="9">
        <v>375</v>
      </c>
      <c r="B374" s="19">
        <v>1</v>
      </c>
      <c r="C374" s="19">
        <v>1</v>
      </c>
      <c r="D374" s="20" t="s">
        <v>668</v>
      </c>
      <c r="E374" s="21" t="s">
        <v>669</v>
      </c>
      <c r="F374" s="21" t="s">
        <v>670</v>
      </c>
      <c r="G374" s="15">
        <v>80</v>
      </c>
      <c r="H374" s="14">
        <v>0.25</v>
      </c>
      <c r="I374" s="15">
        <f t="shared" si="6"/>
        <v>100</v>
      </c>
      <c r="J374" s="22">
        <v>1</v>
      </c>
      <c r="K374" s="23"/>
      <c r="L374" s="23"/>
      <c r="M374" s="19"/>
    </row>
    <row r="375" spans="1:13" s="18" customFormat="1" ht="16.5" customHeight="1" x14ac:dyDescent="0.25">
      <c r="A375" s="9">
        <v>376</v>
      </c>
      <c r="B375" s="19"/>
      <c r="C375" s="19"/>
      <c r="D375" s="20" t="s">
        <v>671</v>
      </c>
      <c r="E375" s="59" t="s">
        <v>76</v>
      </c>
      <c r="F375" s="21" t="s">
        <v>672</v>
      </c>
      <c r="G375" s="15">
        <v>65</v>
      </c>
      <c r="H375" s="14">
        <v>0</v>
      </c>
      <c r="I375" s="15">
        <f t="shared" si="6"/>
        <v>65</v>
      </c>
      <c r="J375" s="22">
        <v>1</v>
      </c>
      <c r="K375" s="23"/>
      <c r="L375" s="23"/>
      <c r="M375" s="19"/>
    </row>
    <row r="376" spans="1:13" s="18" customFormat="1" ht="16.5" customHeight="1" x14ac:dyDescent="0.25">
      <c r="A376" s="9">
        <v>377</v>
      </c>
      <c r="B376" s="19">
        <v>3</v>
      </c>
      <c r="C376" s="19"/>
      <c r="D376" s="20" t="s">
        <v>671</v>
      </c>
      <c r="E376" s="21" t="s">
        <v>14</v>
      </c>
      <c r="F376" s="21" t="s">
        <v>563</v>
      </c>
      <c r="G376" s="15">
        <v>66.16</v>
      </c>
      <c r="H376" s="14">
        <v>0.25</v>
      </c>
      <c r="I376" s="15">
        <f t="shared" si="6"/>
        <v>82.7</v>
      </c>
      <c r="J376" s="22">
        <v>1</v>
      </c>
      <c r="K376" s="23"/>
      <c r="L376" s="23"/>
      <c r="M376" s="19"/>
    </row>
    <row r="377" spans="1:13" s="18" customFormat="1" ht="16.5" customHeight="1" x14ac:dyDescent="0.25">
      <c r="A377" s="9">
        <v>378</v>
      </c>
      <c r="B377" s="19"/>
      <c r="C377" s="19"/>
      <c r="D377" s="20" t="s">
        <v>673</v>
      </c>
      <c r="E377" s="21" t="s">
        <v>650</v>
      </c>
      <c r="F377" s="21" t="s">
        <v>674</v>
      </c>
      <c r="G377" s="15">
        <v>100</v>
      </c>
      <c r="H377" s="14">
        <v>0.25</v>
      </c>
      <c r="I377" s="15">
        <f t="shared" si="6"/>
        <v>125</v>
      </c>
      <c r="J377" s="22">
        <v>2</v>
      </c>
      <c r="K377" s="23"/>
      <c r="L377" s="23"/>
      <c r="M377" s="19"/>
    </row>
    <row r="378" spans="1:13" s="18" customFormat="1" ht="16.5" customHeight="1" x14ac:dyDescent="0.25">
      <c r="A378" s="9">
        <v>379</v>
      </c>
      <c r="B378" s="19">
        <v>4</v>
      </c>
      <c r="C378" s="19">
        <v>1</v>
      </c>
      <c r="D378" s="20" t="s">
        <v>675</v>
      </c>
      <c r="E378" s="21" t="s">
        <v>200</v>
      </c>
      <c r="F378" s="21" t="s">
        <v>676</v>
      </c>
      <c r="G378" s="15">
        <v>1600</v>
      </c>
      <c r="H378" s="14">
        <v>0.25</v>
      </c>
      <c r="I378" s="15">
        <f t="shared" si="6"/>
        <v>2000</v>
      </c>
      <c r="J378" s="22">
        <v>1</v>
      </c>
      <c r="K378" s="23"/>
      <c r="L378" s="23"/>
      <c r="M378" s="19"/>
    </row>
    <row r="379" spans="1:13" s="18" customFormat="1" ht="16.5" customHeight="1" x14ac:dyDescent="0.25">
      <c r="A379" s="9">
        <v>380</v>
      </c>
      <c r="B379" s="19">
        <v>4</v>
      </c>
      <c r="C379" s="19">
        <v>10</v>
      </c>
      <c r="D379" s="20" t="s">
        <v>675</v>
      </c>
      <c r="E379" s="21" t="s">
        <v>56</v>
      </c>
      <c r="F379" s="21" t="s">
        <v>677</v>
      </c>
      <c r="G379" s="15">
        <v>243.7</v>
      </c>
      <c r="H379" s="14">
        <v>0.25</v>
      </c>
      <c r="I379" s="15">
        <f t="shared" si="6"/>
        <v>304.63</v>
      </c>
      <c r="J379" s="22">
        <v>2</v>
      </c>
      <c r="K379" s="23"/>
      <c r="L379" s="23"/>
      <c r="M379" s="19"/>
    </row>
    <row r="380" spans="1:13" s="18" customFormat="1" ht="16.5" customHeight="1" x14ac:dyDescent="0.25">
      <c r="A380" s="9">
        <v>381</v>
      </c>
      <c r="B380" s="19">
        <v>4</v>
      </c>
      <c r="C380" s="19">
        <v>6</v>
      </c>
      <c r="D380" s="20" t="s">
        <v>675</v>
      </c>
      <c r="E380" s="21" t="s">
        <v>678</v>
      </c>
      <c r="F380" s="21" t="s">
        <v>679</v>
      </c>
      <c r="G380" s="15">
        <v>135.63999999999999</v>
      </c>
      <c r="H380" s="14">
        <v>0.25</v>
      </c>
      <c r="I380" s="15">
        <v>169.55</v>
      </c>
      <c r="J380" s="22">
        <v>1</v>
      </c>
      <c r="K380" s="23"/>
      <c r="L380" s="23"/>
      <c r="M380" s="19"/>
    </row>
    <row r="381" spans="1:13" s="18" customFormat="1" ht="16.5" customHeight="1" x14ac:dyDescent="0.25">
      <c r="A381" s="9">
        <v>382</v>
      </c>
      <c r="B381" s="19">
        <v>1</v>
      </c>
      <c r="C381" s="19">
        <v>1</v>
      </c>
      <c r="D381" s="20" t="s">
        <v>680</v>
      </c>
      <c r="E381" s="21" t="s">
        <v>681</v>
      </c>
      <c r="F381" s="21" t="s">
        <v>682</v>
      </c>
      <c r="G381" s="15">
        <v>230</v>
      </c>
      <c r="H381" s="14">
        <v>0</v>
      </c>
      <c r="I381" s="15">
        <f t="shared" si="6"/>
        <v>230</v>
      </c>
      <c r="J381" s="22">
        <v>1</v>
      </c>
      <c r="K381" s="23"/>
      <c r="L381" s="23"/>
      <c r="M381" s="19"/>
    </row>
    <row r="382" spans="1:13" s="18" customFormat="1" ht="16.5" customHeight="1" x14ac:dyDescent="0.25">
      <c r="A382" s="9">
        <v>383</v>
      </c>
      <c r="B382" s="19">
        <v>4</v>
      </c>
      <c r="C382" s="19">
        <v>5</v>
      </c>
      <c r="D382" s="20" t="s">
        <v>683</v>
      </c>
      <c r="E382" s="21" t="s">
        <v>56</v>
      </c>
      <c r="F382" s="21" t="s">
        <v>684</v>
      </c>
      <c r="G382" s="15">
        <v>100</v>
      </c>
      <c r="H382" s="14">
        <v>0.25</v>
      </c>
      <c r="I382" s="15">
        <f t="shared" si="6"/>
        <v>125</v>
      </c>
      <c r="J382" s="22">
        <v>3</v>
      </c>
      <c r="K382" s="23"/>
      <c r="L382" s="23"/>
      <c r="M382" s="19"/>
    </row>
    <row r="383" spans="1:13" s="18" customFormat="1" ht="16.5" customHeight="1" x14ac:dyDescent="0.25">
      <c r="A383" s="9">
        <v>384</v>
      </c>
      <c r="B383" s="19">
        <v>4</v>
      </c>
      <c r="C383" s="19">
        <v>5</v>
      </c>
      <c r="D383" s="20" t="s">
        <v>683</v>
      </c>
      <c r="E383" s="21" t="s">
        <v>56</v>
      </c>
      <c r="F383" s="21" t="s">
        <v>573</v>
      </c>
      <c r="G383" s="15">
        <v>720</v>
      </c>
      <c r="H383" s="14">
        <v>0.25</v>
      </c>
      <c r="I383" s="15">
        <f t="shared" si="6"/>
        <v>900</v>
      </c>
      <c r="J383" s="22">
        <v>3</v>
      </c>
      <c r="K383" s="23"/>
      <c r="L383" s="23"/>
      <c r="M383" s="19"/>
    </row>
    <row r="384" spans="1:13" s="18" customFormat="1" ht="16.5" customHeight="1" x14ac:dyDescent="0.25">
      <c r="A384" s="9">
        <v>385</v>
      </c>
      <c r="B384" s="19">
        <v>4</v>
      </c>
      <c r="C384" s="19">
        <v>5</v>
      </c>
      <c r="D384" s="20" t="s">
        <v>685</v>
      </c>
      <c r="E384" s="21" t="s">
        <v>159</v>
      </c>
      <c r="F384" s="21" t="s">
        <v>686</v>
      </c>
      <c r="G384" s="15">
        <v>43.24</v>
      </c>
      <c r="H384" s="14">
        <v>0.25</v>
      </c>
      <c r="I384" s="15">
        <f t="shared" si="6"/>
        <v>54.05</v>
      </c>
      <c r="J384" s="22">
        <v>1</v>
      </c>
      <c r="K384" s="23"/>
      <c r="L384" s="23"/>
      <c r="M384" s="19"/>
    </row>
    <row r="385" spans="1:13" s="18" customFormat="1" ht="16.5" customHeight="1" x14ac:dyDescent="0.25">
      <c r="A385" s="9">
        <v>386</v>
      </c>
      <c r="B385" s="19">
        <v>4</v>
      </c>
      <c r="C385" s="19">
        <v>9</v>
      </c>
      <c r="D385" s="20">
        <v>45974</v>
      </c>
      <c r="E385" s="21" t="s">
        <v>44</v>
      </c>
      <c r="F385" s="21" t="s">
        <v>45</v>
      </c>
      <c r="G385" s="15">
        <v>215</v>
      </c>
      <c r="H385" s="14">
        <v>0.25</v>
      </c>
      <c r="I385" s="15">
        <f t="shared" si="6"/>
        <v>268.75</v>
      </c>
      <c r="J385" s="22">
        <v>1</v>
      </c>
      <c r="K385" s="23"/>
      <c r="L385" s="23"/>
      <c r="M385" s="19"/>
    </row>
    <row r="386" spans="1:13" s="18" customFormat="1" ht="16.5" customHeight="1" x14ac:dyDescent="0.25">
      <c r="A386" s="9">
        <v>387</v>
      </c>
      <c r="B386" s="19">
        <v>1</v>
      </c>
      <c r="C386" s="19">
        <v>1</v>
      </c>
      <c r="D386" s="20" t="s">
        <v>687</v>
      </c>
      <c r="E386" s="21" t="s">
        <v>688</v>
      </c>
      <c r="F386" s="21" t="s">
        <v>689</v>
      </c>
      <c r="G386" s="15">
        <v>2073.5</v>
      </c>
      <c r="H386" s="14">
        <v>0</v>
      </c>
      <c r="I386" s="15">
        <v>2073.5</v>
      </c>
      <c r="J386" s="22">
        <v>1</v>
      </c>
      <c r="K386" s="23"/>
      <c r="L386" s="23"/>
      <c r="M386" s="19"/>
    </row>
    <row r="387" spans="1:13" s="18" customFormat="1" ht="16.5" customHeight="1" x14ac:dyDescent="0.25">
      <c r="A387" s="9">
        <v>388</v>
      </c>
      <c r="B387" s="19">
        <v>4</v>
      </c>
      <c r="C387" s="19">
        <v>9</v>
      </c>
      <c r="D387" s="20">
        <v>45978</v>
      </c>
      <c r="E387" s="21" t="s">
        <v>31</v>
      </c>
      <c r="F387" s="21" t="s">
        <v>690</v>
      </c>
      <c r="G387" s="15">
        <v>11200</v>
      </c>
      <c r="H387" s="14">
        <v>0.25</v>
      </c>
      <c r="I387" s="15">
        <f t="shared" si="6"/>
        <v>14000</v>
      </c>
      <c r="J387" s="22">
        <v>3</v>
      </c>
      <c r="K387" s="23"/>
      <c r="L387" s="23" t="s">
        <v>30</v>
      </c>
      <c r="M387" s="19"/>
    </row>
    <row r="388" spans="1:13" s="18" customFormat="1" ht="16.5" customHeight="1" x14ac:dyDescent="0.25">
      <c r="A388" s="9">
        <v>389</v>
      </c>
      <c r="B388" s="19">
        <v>3</v>
      </c>
      <c r="C388" s="19"/>
      <c r="D388" s="20" t="s">
        <v>691</v>
      </c>
      <c r="E388" s="21" t="s">
        <v>14</v>
      </c>
      <c r="F388" s="21" t="s">
        <v>590</v>
      </c>
      <c r="G388" s="15">
        <v>52.93</v>
      </c>
      <c r="H388" s="14">
        <v>0.25</v>
      </c>
      <c r="I388" s="15">
        <f t="shared" ref="I388:I429" si="7">ROUND(G388*(1+H388),2)</f>
        <v>66.16</v>
      </c>
      <c r="J388" s="22">
        <v>1</v>
      </c>
      <c r="K388" s="23"/>
      <c r="L388" s="23"/>
      <c r="M388" s="19"/>
    </row>
    <row r="389" spans="1:13" s="18" customFormat="1" ht="16.5" customHeight="1" x14ac:dyDescent="0.25">
      <c r="A389" s="9">
        <v>390</v>
      </c>
      <c r="B389" s="19">
        <v>4</v>
      </c>
      <c r="C389" s="19">
        <v>5</v>
      </c>
      <c r="D389" s="20" t="s">
        <v>691</v>
      </c>
      <c r="E389" s="21" t="s">
        <v>692</v>
      </c>
      <c r="F389" s="21" t="s">
        <v>693</v>
      </c>
      <c r="G389" s="15">
        <v>280.8</v>
      </c>
      <c r="H389" s="14">
        <v>0.05</v>
      </c>
      <c r="I389" s="15">
        <f t="shared" si="7"/>
        <v>294.83999999999997</v>
      </c>
      <c r="J389" s="22">
        <v>1</v>
      </c>
      <c r="K389" s="23"/>
      <c r="L389" s="23"/>
      <c r="M389" s="19"/>
    </row>
    <row r="390" spans="1:13" s="18" customFormat="1" ht="16.5" customHeight="1" x14ac:dyDescent="0.25">
      <c r="A390" s="9">
        <v>391</v>
      </c>
      <c r="B390" s="19">
        <v>4</v>
      </c>
      <c r="C390" s="19">
        <v>1</v>
      </c>
      <c r="D390" s="20" t="s">
        <v>694</v>
      </c>
      <c r="E390" s="21" t="s">
        <v>695</v>
      </c>
      <c r="F390" s="21" t="s">
        <v>696</v>
      </c>
      <c r="G390" s="15">
        <v>333.25</v>
      </c>
      <c r="H390" s="14"/>
      <c r="I390" s="15">
        <f t="shared" si="7"/>
        <v>333.25</v>
      </c>
      <c r="J390" s="22">
        <v>2</v>
      </c>
      <c r="K390" s="23"/>
      <c r="L390" s="23"/>
      <c r="M390" s="19"/>
    </row>
    <row r="391" spans="1:13" s="18" customFormat="1" ht="16.5" customHeight="1" x14ac:dyDescent="0.25">
      <c r="A391" s="9">
        <v>392</v>
      </c>
      <c r="B391" s="19"/>
      <c r="C391" s="19">
        <v>9</v>
      </c>
      <c r="D391" s="20">
        <v>45981</v>
      </c>
      <c r="E391" s="21" t="s">
        <v>96</v>
      </c>
      <c r="F391" s="21" t="s">
        <v>697</v>
      </c>
      <c r="G391" s="15">
        <v>2890</v>
      </c>
      <c r="H391" s="14">
        <v>0.25</v>
      </c>
      <c r="I391" s="15">
        <f t="shared" si="7"/>
        <v>3612.5</v>
      </c>
      <c r="J391" s="22">
        <v>1</v>
      </c>
      <c r="K391" s="23" t="s">
        <v>698</v>
      </c>
      <c r="L391" s="23" t="s">
        <v>30</v>
      </c>
      <c r="M391" s="19"/>
    </row>
    <row r="392" spans="1:13" s="18" customFormat="1" ht="16.5" customHeight="1" x14ac:dyDescent="0.25">
      <c r="A392" s="9">
        <v>393</v>
      </c>
      <c r="B392" s="19"/>
      <c r="C392" s="19"/>
      <c r="D392" s="20" t="s">
        <v>699</v>
      </c>
      <c r="E392" s="21" t="s">
        <v>700</v>
      </c>
      <c r="F392" s="21" t="s">
        <v>701</v>
      </c>
      <c r="G392" s="15">
        <v>400</v>
      </c>
      <c r="H392" s="14">
        <v>0.25</v>
      </c>
      <c r="I392" s="15">
        <f t="shared" si="7"/>
        <v>500</v>
      </c>
      <c r="J392" s="22">
        <v>2</v>
      </c>
      <c r="K392" s="23"/>
      <c r="L392" s="23"/>
      <c r="M392" s="19"/>
    </row>
    <row r="393" spans="1:13" s="18" customFormat="1" ht="16.5" customHeight="1" x14ac:dyDescent="0.25">
      <c r="A393" s="9">
        <v>394</v>
      </c>
      <c r="B393" s="19">
        <v>3</v>
      </c>
      <c r="C393" s="19">
        <v>2</v>
      </c>
      <c r="D393" s="20" t="s">
        <v>699</v>
      </c>
      <c r="E393" s="21" t="s">
        <v>702</v>
      </c>
      <c r="F393" s="21" t="s">
        <v>703</v>
      </c>
      <c r="G393" s="15">
        <v>229.02</v>
      </c>
      <c r="H393" s="14">
        <v>0.25</v>
      </c>
      <c r="I393" s="15">
        <f t="shared" si="7"/>
        <v>286.27999999999997</v>
      </c>
      <c r="J393" s="22">
        <v>1</v>
      </c>
      <c r="K393" s="23"/>
      <c r="L393" s="23"/>
      <c r="M393" s="19"/>
    </row>
    <row r="394" spans="1:13" s="18" customFormat="1" ht="16.5" customHeight="1" x14ac:dyDescent="0.25">
      <c r="A394" s="9">
        <v>395</v>
      </c>
      <c r="B394" s="19"/>
      <c r="C394" s="19"/>
      <c r="D394" s="20" t="s">
        <v>699</v>
      </c>
      <c r="E394" s="21" t="s">
        <v>76</v>
      </c>
      <c r="F394" s="21" t="s">
        <v>704</v>
      </c>
      <c r="G394" s="15">
        <v>25</v>
      </c>
      <c r="H394" s="14">
        <v>0.25</v>
      </c>
      <c r="I394" s="15">
        <f t="shared" si="7"/>
        <v>31.25</v>
      </c>
      <c r="J394" s="22">
        <v>1</v>
      </c>
      <c r="K394" s="23"/>
      <c r="L394" s="23"/>
      <c r="M394" s="19"/>
    </row>
    <row r="395" spans="1:13" s="18" customFormat="1" ht="16.5" customHeight="1" x14ac:dyDescent="0.25">
      <c r="A395" s="9">
        <v>396</v>
      </c>
      <c r="B395" s="19">
        <v>1</v>
      </c>
      <c r="C395" s="19">
        <v>1</v>
      </c>
      <c r="D395" s="20" t="s">
        <v>705</v>
      </c>
      <c r="E395" s="21" t="s">
        <v>669</v>
      </c>
      <c r="F395" s="21" t="s">
        <v>706</v>
      </c>
      <c r="G395" s="15">
        <v>32</v>
      </c>
      <c r="H395" s="14">
        <v>0.25</v>
      </c>
      <c r="I395" s="15">
        <f t="shared" si="7"/>
        <v>40</v>
      </c>
      <c r="J395" s="22">
        <v>1</v>
      </c>
      <c r="K395" s="23"/>
      <c r="L395" s="23"/>
      <c r="M395" s="19"/>
    </row>
    <row r="396" spans="1:13" s="18" customFormat="1" ht="16.5" customHeight="1" x14ac:dyDescent="0.25">
      <c r="A396" s="9">
        <v>397</v>
      </c>
      <c r="B396" s="19">
        <v>4</v>
      </c>
      <c r="C396" s="19">
        <v>5</v>
      </c>
      <c r="D396" s="20" t="s">
        <v>705</v>
      </c>
      <c r="E396" s="21" t="s">
        <v>707</v>
      </c>
      <c r="F396" s="21" t="s">
        <v>708</v>
      </c>
      <c r="G396" s="15">
        <v>87.2</v>
      </c>
      <c r="H396" s="14">
        <v>0.25</v>
      </c>
      <c r="I396" s="15">
        <f t="shared" si="7"/>
        <v>109</v>
      </c>
      <c r="J396" s="22">
        <v>1</v>
      </c>
      <c r="K396" s="23"/>
      <c r="L396" s="23"/>
      <c r="M396" s="19"/>
    </row>
    <row r="397" spans="1:13" s="18" customFormat="1" ht="16.5" customHeight="1" x14ac:dyDescent="0.25">
      <c r="A397" s="9">
        <v>398</v>
      </c>
      <c r="B397" s="19">
        <v>4</v>
      </c>
      <c r="C397" s="19">
        <v>9</v>
      </c>
      <c r="D397" s="20">
        <v>45988</v>
      </c>
      <c r="E397" s="21" t="s">
        <v>31</v>
      </c>
      <c r="F397" s="21" t="s">
        <v>709</v>
      </c>
      <c r="G397" s="15">
        <v>4868</v>
      </c>
      <c r="H397" s="14">
        <v>0.25</v>
      </c>
      <c r="I397" s="15">
        <f t="shared" si="7"/>
        <v>6085</v>
      </c>
      <c r="J397" s="22">
        <v>1</v>
      </c>
      <c r="K397" s="23" t="s">
        <v>710</v>
      </c>
      <c r="L397" s="23" t="s">
        <v>761</v>
      </c>
      <c r="M397" s="19"/>
    </row>
    <row r="398" spans="1:13" s="18" customFormat="1" ht="16.5" customHeight="1" x14ac:dyDescent="0.25">
      <c r="A398" s="9">
        <v>399</v>
      </c>
      <c r="B398" s="19">
        <v>4</v>
      </c>
      <c r="C398" s="19">
        <v>5</v>
      </c>
      <c r="D398" s="20" t="s">
        <v>711</v>
      </c>
      <c r="E398" s="21" t="s">
        <v>485</v>
      </c>
      <c r="F398" s="21" t="s">
        <v>712</v>
      </c>
      <c r="G398" s="15">
        <v>160</v>
      </c>
      <c r="H398" s="14">
        <v>0.25</v>
      </c>
      <c r="I398" s="15">
        <f t="shared" si="7"/>
        <v>200</v>
      </c>
      <c r="J398" s="22">
        <v>2</v>
      </c>
      <c r="K398" s="23"/>
      <c r="L398" s="23"/>
      <c r="M398" s="19"/>
    </row>
    <row r="399" spans="1:13" s="18" customFormat="1" ht="16.5" customHeight="1" x14ac:dyDescent="0.25">
      <c r="A399" s="9">
        <v>400</v>
      </c>
      <c r="B399" s="19">
        <v>1</v>
      </c>
      <c r="C399" s="19">
        <v>1</v>
      </c>
      <c r="D399" s="20">
        <v>45989</v>
      </c>
      <c r="E399" s="21" t="s">
        <v>669</v>
      </c>
      <c r="F399" s="21" t="s">
        <v>713</v>
      </c>
      <c r="G399" s="15">
        <v>32</v>
      </c>
      <c r="H399" s="14">
        <v>0.25</v>
      </c>
      <c r="I399" s="15">
        <f t="shared" si="7"/>
        <v>40</v>
      </c>
      <c r="J399" s="22">
        <v>1</v>
      </c>
      <c r="K399" s="23"/>
      <c r="L399" s="23"/>
      <c r="M399" s="19"/>
    </row>
    <row r="400" spans="1:13" s="18" customFormat="1" ht="16.5" customHeight="1" x14ac:dyDescent="0.25">
      <c r="A400" s="9">
        <v>401</v>
      </c>
      <c r="B400" s="19">
        <v>1</v>
      </c>
      <c r="C400" s="19">
        <v>1</v>
      </c>
      <c r="D400" s="20" t="s">
        <v>714</v>
      </c>
      <c r="E400" s="21" t="s">
        <v>669</v>
      </c>
      <c r="F400" s="21" t="s">
        <v>715</v>
      </c>
      <c r="G400" s="15">
        <v>124</v>
      </c>
      <c r="H400" s="14">
        <v>0.25</v>
      </c>
      <c r="I400" s="15">
        <f t="shared" si="7"/>
        <v>155</v>
      </c>
      <c r="J400" s="22">
        <v>1</v>
      </c>
      <c r="K400" s="23"/>
      <c r="L400" s="23"/>
      <c r="M400" s="19"/>
    </row>
    <row r="401" spans="1:13" s="18" customFormat="1" ht="16.5" customHeight="1" x14ac:dyDescent="0.25">
      <c r="A401" s="9">
        <v>402</v>
      </c>
      <c r="B401" s="19"/>
      <c r="C401" s="19"/>
      <c r="D401" s="20" t="s">
        <v>716</v>
      </c>
      <c r="E401" s="21" t="s">
        <v>56</v>
      </c>
      <c r="F401" s="21" t="s">
        <v>717</v>
      </c>
      <c r="G401" s="15">
        <v>1440</v>
      </c>
      <c r="H401" s="14">
        <v>0.25</v>
      </c>
      <c r="I401" s="15">
        <f t="shared" si="7"/>
        <v>1800</v>
      </c>
      <c r="J401" s="22">
        <v>3</v>
      </c>
      <c r="K401" s="23"/>
      <c r="L401" s="23"/>
      <c r="M401" s="19"/>
    </row>
    <row r="402" spans="1:13" s="18" customFormat="1" ht="16.5" customHeight="1" x14ac:dyDescent="0.25">
      <c r="A402" s="9">
        <v>403</v>
      </c>
      <c r="B402" s="19"/>
      <c r="C402" s="19"/>
      <c r="D402" s="20" t="s">
        <v>718</v>
      </c>
      <c r="E402" s="21" t="s">
        <v>20</v>
      </c>
      <c r="F402" s="21" t="s">
        <v>719</v>
      </c>
      <c r="G402" s="15">
        <v>10.44</v>
      </c>
      <c r="H402" s="14">
        <v>0.25</v>
      </c>
      <c r="I402" s="15">
        <f t="shared" si="7"/>
        <v>13.05</v>
      </c>
      <c r="J402" s="22">
        <v>1</v>
      </c>
      <c r="K402" s="23"/>
      <c r="L402" s="23"/>
      <c r="M402" s="19"/>
    </row>
    <row r="403" spans="1:13" s="18" customFormat="1" ht="16.5" customHeight="1" x14ac:dyDescent="0.25">
      <c r="A403" s="9">
        <v>404</v>
      </c>
      <c r="B403" s="19"/>
      <c r="C403" s="19"/>
      <c r="D403" s="20" t="s">
        <v>718</v>
      </c>
      <c r="E403" s="21" t="s">
        <v>630</v>
      </c>
      <c r="F403" s="21" t="s">
        <v>720</v>
      </c>
      <c r="G403" s="15">
        <v>3012.8</v>
      </c>
      <c r="H403" s="14">
        <v>0.05</v>
      </c>
      <c r="I403" s="15">
        <f t="shared" si="7"/>
        <v>3163.44</v>
      </c>
      <c r="J403" s="22">
        <v>1</v>
      </c>
      <c r="K403" s="23"/>
      <c r="L403" s="23"/>
      <c r="M403" s="19"/>
    </row>
    <row r="404" spans="1:13" s="18" customFormat="1" ht="16.5" customHeight="1" x14ac:dyDescent="0.25">
      <c r="A404" s="9">
        <v>405</v>
      </c>
      <c r="B404" s="19"/>
      <c r="C404" s="19"/>
      <c r="D404" s="20" t="s">
        <v>721</v>
      </c>
      <c r="E404" s="21" t="s">
        <v>630</v>
      </c>
      <c r="F404" s="21" t="s">
        <v>722</v>
      </c>
      <c r="G404" s="15">
        <v>1920</v>
      </c>
      <c r="H404" s="14">
        <v>0.05</v>
      </c>
      <c r="I404" s="15">
        <f t="shared" si="7"/>
        <v>2016</v>
      </c>
      <c r="J404" s="22">
        <v>1</v>
      </c>
      <c r="K404" s="23"/>
      <c r="L404" s="23"/>
      <c r="M404" s="19"/>
    </row>
    <row r="405" spans="1:13" s="18" customFormat="1" ht="16.5" customHeight="1" x14ac:dyDescent="0.25">
      <c r="A405" s="9">
        <v>406</v>
      </c>
      <c r="B405" s="19">
        <v>1</v>
      </c>
      <c r="C405" s="19">
        <v>1</v>
      </c>
      <c r="D405" s="20">
        <v>45999</v>
      </c>
      <c r="E405" s="21" t="s">
        <v>664</v>
      </c>
      <c r="F405" s="21" t="s">
        <v>723</v>
      </c>
      <c r="G405" s="15">
        <v>0</v>
      </c>
      <c r="H405" s="14"/>
      <c r="I405" s="15">
        <f t="shared" si="7"/>
        <v>0</v>
      </c>
      <c r="J405" s="22">
        <v>1</v>
      </c>
      <c r="K405" s="23"/>
      <c r="L405" s="23"/>
      <c r="M405" s="19"/>
    </row>
    <row r="406" spans="1:13" s="18" customFormat="1" ht="16.5" customHeight="1" x14ac:dyDescent="0.25">
      <c r="A406" s="9">
        <v>407</v>
      </c>
      <c r="B406" s="19">
        <v>1</v>
      </c>
      <c r="C406" s="19">
        <v>1</v>
      </c>
      <c r="D406" s="20">
        <v>46000</v>
      </c>
      <c r="E406" s="21" t="s">
        <v>724</v>
      </c>
      <c r="F406" s="21" t="s">
        <v>725</v>
      </c>
      <c r="G406" s="15">
        <v>424.72</v>
      </c>
      <c r="H406" s="14">
        <v>0.25</v>
      </c>
      <c r="I406" s="15">
        <f t="shared" si="7"/>
        <v>530.9</v>
      </c>
      <c r="J406" s="22">
        <v>1</v>
      </c>
      <c r="K406" s="23"/>
      <c r="L406" s="23"/>
      <c r="M406" s="19"/>
    </row>
    <row r="407" spans="1:13" s="18" customFormat="1" ht="16.5" customHeight="1" x14ac:dyDescent="0.25">
      <c r="A407" s="9">
        <v>408</v>
      </c>
      <c r="B407" s="19">
        <v>1</v>
      </c>
      <c r="C407" s="19">
        <v>1</v>
      </c>
      <c r="D407" s="20">
        <v>46000</v>
      </c>
      <c r="E407" s="21" t="s">
        <v>726</v>
      </c>
      <c r="F407" s="21" t="s">
        <v>727</v>
      </c>
      <c r="G407" s="15">
        <v>1000</v>
      </c>
      <c r="H407" s="14">
        <v>0</v>
      </c>
      <c r="I407" s="15">
        <f t="shared" si="7"/>
        <v>1000</v>
      </c>
      <c r="J407" s="22">
        <v>2</v>
      </c>
      <c r="K407" s="23"/>
      <c r="L407" s="23"/>
      <c r="M407" s="19"/>
    </row>
    <row r="408" spans="1:13" s="18" customFormat="1" ht="16.5" customHeight="1" x14ac:dyDescent="0.25">
      <c r="A408" s="9">
        <v>409</v>
      </c>
      <c r="B408" s="19">
        <v>1</v>
      </c>
      <c r="C408" s="19">
        <v>1</v>
      </c>
      <c r="D408" s="20">
        <v>46000</v>
      </c>
      <c r="E408" s="21" t="s">
        <v>728</v>
      </c>
      <c r="F408" s="21" t="s">
        <v>729</v>
      </c>
      <c r="G408" s="15">
        <v>280</v>
      </c>
      <c r="H408" s="14">
        <v>0</v>
      </c>
      <c r="I408" s="15">
        <f t="shared" si="7"/>
        <v>280</v>
      </c>
      <c r="J408" s="22">
        <v>2</v>
      </c>
      <c r="K408" s="23"/>
      <c r="L408" s="23"/>
      <c r="M408" s="19"/>
    </row>
    <row r="409" spans="1:13" s="18" customFormat="1" ht="16.5" customHeight="1" x14ac:dyDescent="0.25">
      <c r="A409" s="9">
        <v>410</v>
      </c>
      <c r="B409" s="19"/>
      <c r="C409" s="19"/>
      <c r="D409" s="20">
        <v>46000</v>
      </c>
      <c r="E409" s="21" t="s">
        <v>200</v>
      </c>
      <c r="F409" s="21" t="s">
        <v>730</v>
      </c>
      <c r="G409" s="15">
        <v>528</v>
      </c>
      <c r="H409" s="14">
        <v>0.25</v>
      </c>
      <c r="I409" s="15">
        <f t="shared" si="7"/>
        <v>660</v>
      </c>
      <c r="J409" s="22">
        <v>2</v>
      </c>
      <c r="K409" s="23"/>
      <c r="L409" s="23"/>
      <c r="M409" s="19"/>
    </row>
    <row r="410" spans="1:13" s="18" customFormat="1" ht="16.5" customHeight="1" x14ac:dyDescent="0.25">
      <c r="A410" s="9">
        <v>411</v>
      </c>
      <c r="B410" s="19">
        <v>4</v>
      </c>
      <c r="C410" s="19"/>
      <c r="D410" s="20" t="s">
        <v>731</v>
      </c>
      <c r="E410" s="21" t="s">
        <v>732</v>
      </c>
      <c r="F410" s="21" t="s">
        <v>733</v>
      </c>
      <c r="G410" s="15">
        <v>400</v>
      </c>
      <c r="H410" s="14"/>
      <c r="I410" s="15">
        <f t="shared" si="7"/>
        <v>400</v>
      </c>
      <c r="J410" s="22">
        <v>2</v>
      </c>
      <c r="K410" s="23"/>
      <c r="L410" s="23"/>
      <c r="M410" s="19"/>
    </row>
    <row r="411" spans="1:13" s="18" customFormat="1" ht="16.5" customHeight="1" x14ac:dyDescent="0.25">
      <c r="A411" s="9">
        <v>412</v>
      </c>
      <c r="B411" s="19">
        <v>4</v>
      </c>
      <c r="C411" s="19">
        <v>10</v>
      </c>
      <c r="D411" s="20" t="s">
        <v>734</v>
      </c>
      <c r="E411" s="21" t="s">
        <v>56</v>
      </c>
      <c r="F411" s="21" t="s">
        <v>735</v>
      </c>
      <c r="G411" s="15">
        <v>175</v>
      </c>
      <c r="H411" s="14">
        <v>0.25</v>
      </c>
      <c r="I411" s="15">
        <v>140</v>
      </c>
      <c r="J411" s="22">
        <v>3</v>
      </c>
      <c r="K411" s="23"/>
      <c r="L411" s="23"/>
      <c r="M411" s="19"/>
    </row>
    <row r="412" spans="1:13" s="18" customFormat="1" ht="16.5" customHeight="1" x14ac:dyDescent="0.25">
      <c r="A412" s="9">
        <v>413</v>
      </c>
      <c r="B412" s="19">
        <v>4</v>
      </c>
      <c r="C412" s="19">
        <v>5</v>
      </c>
      <c r="D412" s="20" t="s">
        <v>731</v>
      </c>
      <c r="E412" s="21" t="s">
        <v>56</v>
      </c>
      <c r="F412" s="21" t="s">
        <v>736</v>
      </c>
      <c r="G412" s="15">
        <v>60</v>
      </c>
      <c r="H412" s="14">
        <v>0.25</v>
      </c>
      <c r="I412" s="15">
        <f t="shared" si="7"/>
        <v>75</v>
      </c>
      <c r="J412" s="22">
        <v>3</v>
      </c>
      <c r="K412" s="23"/>
      <c r="L412" s="23"/>
      <c r="M412" s="19"/>
    </row>
    <row r="413" spans="1:13" s="18" customFormat="1" ht="16.5" customHeight="1" x14ac:dyDescent="0.25">
      <c r="A413" s="9">
        <v>414</v>
      </c>
      <c r="B413" s="19">
        <v>4</v>
      </c>
      <c r="C413" s="19">
        <v>5</v>
      </c>
      <c r="D413" s="20">
        <v>46008</v>
      </c>
      <c r="E413" s="21" t="s">
        <v>56</v>
      </c>
      <c r="F413" s="21" t="s">
        <v>573</v>
      </c>
      <c r="G413" s="15">
        <v>800</v>
      </c>
      <c r="H413" s="14">
        <v>0.25</v>
      </c>
      <c r="I413" s="15">
        <f t="shared" si="7"/>
        <v>1000</v>
      </c>
      <c r="J413" s="22">
        <v>3</v>
      </c>
      <c r="K413" s="23"/>
      <c r="L413" s="23"/>
      <c r="M413" s="19"/>
    </row>
    <row r="414" spans="1:13" s="18" customFormat="1" ht="16.5" customHeight="1" x14ac:dyDescent="0.25">
      <c r="A414" s="9">
        <v>415</v>
      </c>
      <c r="B414" s="19">
        <v>4</v>
      </c>
      <c r="C414" s="19">
        <v>5</v>
      </c>
      <c r="D414" s="20" t="s">
        <v>731</v>
      </c>
      <c r="E414" s="21" t="s">
        <v>56</v>
      </c>
      <c r="F414" s="21" t="s">
        <v>737</v>
      </c>
      <c r="G414" s="15">
        <v>140</v>
      </c>
      <c r="H414" s="14">
        <v>0.25</v>
      </c>
      <c r="I414" s="15">
        <f t="shared" si="7"/>
        <v>175</v>
      </c>
      <c r="J414" s="22">
        <v>3</v>
      </c>
      <c r="K414" s="23"/>
      <c r="L414" s="23"/>
      <c r="M414" s="19"/>
    </row>
    <row r="415" spans="1:13" s="18" customFormat="1" ht="16.5" customHeight="1" x14ac:dyDescent="0.25">
      <c r="A415" s="9">
        <v>416</v>
      </c>
      <c r="B415" s="19">
        <v>3</v>
      </c>
      <c r="C415" s="19"/>
      <c r="D415" s="20" t="s">
        <v>731</v>
      </c>
      <c r="E415" s="21" t="s">
        <v>14</v>
      </c>
      <c r="F415" s="21" t="s">
        <v>563</v>
      </c>
      <c r="G415" s="15">
        <v>66.16</v>
      </c>
      <c r="H415" s="14">
        <v>0.25</v>
      </c>
      <c r="I415" s="15">
        <f t="shared" si="7"/>
        <v>82.7</v>
      </c>
      <c r="J415" s="22">
        <v>1</v>
      </c>
      <c r="K415" s="23"/>
      <c r="L415" s="23"/>
      <c r="M415" s="19"/>
    </row>
    <row r="416" spans="1:13" s="18" customFormat="1" ht="16.5" customHeight="1" x14ac:dyDescent="0.25">
      <c r="A416" s="9">
        <v>417</v>
      </c>
      <c r="B416" s="19"/>
      <c r="C416" s="19"/>
      <c r="D416" s="20" t="s">
        <v>731</v>
      </c>
      <c r="E416" s="21" t="s">
        <v>738</v>
      </c>
      <c r="F416" s="21" t="s">
        <v>739</v>
      </c>
      <c r="G416" s="15">
        <v>76.8</v>
      </c>
      <c r="H416" s="14">
        <v>0.25</v>
      </c>
      <c r="I416" s="15">
        <f t="shared" si="7"/>
        <v>96</v>
      </c>
      <c r="J416" s="22">
        <v>1</v>
      </c>
      <c r="K416" s="23"/>
      <c r="L416" s="23"/>
      <c r="M416" s="19"/>
    </row>
    <row r="417" spans="1:14" s="18" customFormat="1" ht="16.5" customHeight="1" x14ac:dyDescent="0.25">
      <c r="A417" s="9">
        <v>418</v>
      </c>
      <c r="B417" s="19"/>
      <c r="C417" s="19"/>
      <c r="D417" s="20" t="s">
        <v>731</v>
      </c>
      <c r="E417" s="21" t="s">
        <v>740</v>
      </c>
      <c r="F417" s="21" t="s">
        <v>741</v>
      </c>
      <c r="G417" s="15">
        <v>21.04</v>
      </c>
      <c r="H417" s="14">
        <v>0.25</v>
      </c>
      <c r="I417" s="15">
        <f t="shared" si="7"/>
        <v>26.3</v>
      </c>
      <c r="J417" s="22">
        <v>1</v>
      </c>
      <c r="K417" s="23"/>
      <c r="L417" s="23"/>
      <c r="M417" s="19"/>
    </row>
    <row r="418" spans="1:14" s="18" customFormat="1" ht="16.5" customHeight="1" x14ac:dyDescent="0.25">
      <c r="A418" s="9">
        <v>419</v>
      </c>
      <c r="B418" s="19">
        <v>4</v>
      </c>
      <c r="C418" s="19">
        <v>9</v>
      </c>
      <c r="D418" s="20">
        <v>45950</v>
      </c>
      <c r="E418" s="21" t="s">
        <v>512</v>
      </c>
      <c r="F418" s="21" t="s">
        <v>742</v>
      </c>
      <c r="G418" s="15">
        <v>61.02</v>
      </c>
      <c r="H418" s="14">
        <v>0.25</v>
      </c>
      <c r="I418" s="15">
        <f t="shared" si="7"/>
        <v>76.28</v>
      </c>
      <c r="J418" s="22">
        <v>1</v>
      </c>
      <c r="K418" s="23" t="s">
        <v>448</v>
      </c>
      <c r="L418" s="23"/>
      <c r="M418" s="19"/>
    </row>
    <row r="419" spans="1:14" s="18" customFormat="1" ht="16.5" customHeight="1" x14ac:dyDescent="0.25">
      <c r="A419" s="9">
        <v>420</v>
      </c>
      <c r="B419" s="19">
        <v>4</v>
      </c>
      <c r="C419" s="19">
        <v>5</v>
      </c>
      <c r="D419" s="20" t="s">
        <v>743</v>
      </c>
      <c r="E419" s="21" t="s">
        <v>744</v>
      </c>
      <c r="F419" s="21" t="s">
        <v>745</v>
      </c>
      <c r="G419" s="15">
        <v>1600</v>
      </c>
      <c r="H419" s="14">
        <v>0.25</v>
      </c>
      <c r="I419" s="15">
        <f t="shared" si="7"/>
        <v>2000</v>
      </c>
      <c r="J419" s="22">
        <v>2</v>
      </c>
      <c r="K419" s="23"/>
      <c r="L419" s="23"/>
      <c r="M419" s="19"/>
    </row>
    <row r="420" spans="1:14" s="18" customFormat="1" ht="16.5" customHeight="1" x14ac:dyDescent="0.25">
      <c r="A420" s="9">
        <v>421</v>
      </c>
      <c r="B420" s="19">
        <v>1</v>
      </c>
      <c r="C420" s="19">
        <v>1</v>
      </c>
      <c r="D420" s="20" t="s">
        <v>743</v>
      </c>
      <c r="E420" s="21" t="s">
        <v>382</v>
      </c>
      <c r="F420" s="21" t="s">
        <v>746</v>
      </c>
      <c r="G420" s="15">
        <v>260.70999999999998</v>
      </c>
      <c r="H420" s="14">
        <v>0.13</v>
      </c>
      <c r="I420" s="15">
        <v>294.60000000000002</v>
      </c>
      <c r="J420" s="22">
        <v>2</v>
      </c>
      <c r="K420" s="23"/>
      <c r="L420" s="23"/>
      <c r="M420" s="19"/>
    </row>
    <row r="421" spans="1:14" s="18" customFormat="1" ht="16.5" customHeight="1" x14ac:dyDescent="0.25">
      <c r="A421" s="9">
        <v>422</v>
      </c>
      <c r="B421" s="19">
        <v>1</v>
      </c>
      <c r="C421" s="19">
        <v>1</v>
      </c>
      <c r="D421" s="20" t="s">
        <v>747</v>
      </c>
      <c r="E421" s="21" t="s">
        <v>748</v>
      </c>
      <c r="F421" s="21" t="s">
        <v>749</v>
      </c>
      <c r="G421" s="15">
        <v>250</v>
      </c>
      <c r="H421" s="14">
        <v>0</v>
      </c>
      <c r="I421" s="15">
        <v>250</v>
      </c>
      <c r="J421" s="22">
        <v>2</v>
      </c>
      <c r="K421" s="23"/>
      <c r="L421" s="23"/>
      <c r="M421" s="19"/>
    </row>
    <row r="422" spans="1:14" s="18" customFormat="1" ht="16.5" customHeight="1" x14ac:dyDescent="0.25">
      <c r="A422" s="9">
        <v>423</v>
      </c>
      <c r="B422" s="19">
        <v>1</v>
      </c>
      <c r="C422" s="19">
        <v>1</v>
      </c>
      <c r="D422" s="20" t="s">
        <v>747</v>
      </c>
      <c r="E422" s="21" t="s">
        <v>750</v>
      </c>
      <c r="F422" s="21" t="s">
        <v>749</v>
      </c>
      <c r="G422" s="15">
        <v>98</v>
      </c>
      <c r="H422" s="60">
        <v>0.25</v>
      </c>
      <c r="I422" s="15">
        <f t="shared" si="7"/>
        <v>122.5</v>
      </c>
      <c r="J422" s="22">
        <v>2</v>
      </c>
      <c r="K422" s="23"/>
      <c r="L422" s="23"/>
      <c r="M422" s="19"/>
    </row>
    <row r="423" spans="1:14" s="18" customFormat="1" ht="16.5" customHeight="1" x14ac:dyDescent="0.25">
      <c r="A423" s="9">
        <v>424</v>
      </c>
      <c r="B423" s="19">
        <v>1</v>
      </c>
      <c r="C423" s="19">
        <v>1</v>
      </c>
      <c r="D423" s="20" t="s">
        <v>747</v>
      </c>
      <c r="E423" s="21" t="s">
        <v>751</v>
      </c>
      <c r="F423" s="21" t="s">
        <v>749</v>
      </c>
      <c r="G423" s="15">
        <v>200</v>
      </c>
      <c r="H423" s="14">
        <v>0.25</v>
      </c>
      <c r="I423" s="15">
        <f t="shared" si="7"/>
        <v>250</v>
      </c>
      <c r="J423" s="22">
        <v>2</v>
      </c>
      <c r="K423" s="23"/>
      <c r="L423" s="23"/>
      <c r="M423" s="19"/>
    </row>
    <row r="424" spans="1:14" s="18" customFormat="1" ht="16.5" customHeight="1" x14ac:dyDescent="0.25">
      <c r="A424" s="9">
        <v>425</v>
      </c>
      <c r="B424" s="19">
        <v>4</v>
      </c>
      <c r="C424" s="19">
        <v>5</v>
      </c>
      <c r="D424" s="20" t="s">
        <v>747</v>
      </c>
      <c r="E424" s="21" t="s">
        <v>752</v>
      </c>
      <c r="F424" s="21" t="s">
        <v>753</v>
      </c>
      <c r="G424" s="15">
        <v>142.21</v>
      </c>
      <c r="H424" s="14">
        <v>0.25</v>
      </c>
      <c r="I424" s="15">
        <f t="shared" si="7"/>
        <v>177.76</v>
      </c>
      <c r="J424" s="22">
        <v>1</v>
      </c>
      <c r="K424" s="23"/>
      <c r="L424" s="23"/>
      <c r="M424" s="19"/>
    </row>
    <row r="425" spans="1:14" s="18" customFormat="1" ht="16.5" customHeight="1" x14ac:dyDescent="0.25">
      <c r="A425" s="9">
        <v>426</v>
      </c>
      <c r="B425" s="19"/>
      <c r="C425" s="19"/>
      <c r="D425" s="20">
        <v>46021</v>
      </c>
      <c r="E425" s="21" t="s">
        <v>692</v>
      </c>
      <c r="F425" s="21" t="s">
        <v>693</v>
      </c>
      <c r="G425" s="15">
        <v>280.8</v>
      </c>
      <c r="H425" s="14">
        <v>0.05</v>
      </c>
      <c r="I425" s="15">
        <f t="shared" si="7"/>
        <v>294.83999999999997</v>
      </c>
      <c r="J425" s="22">
        <v>1</v>
      </c>
      <c r="K425" s="23"/>
      <c r="L425" s="23"/>
      <c r="M425" s="19"/>
    </row>
    <row r="426" spans="1:14" s="18" customFormat="1" ht="16.5" customHeight="1" x14ac:dyDescent="0.25">
      <c r="A426" s="9">
        <v>427</v>
      </c>
      <c r="B426" s="52">
        <v>4</v>
      </c>
      <c r="C426" s="52">
        <v>5</v>
      </c>
      <c r="D426" s="53" t="s">
        <v>754</v>
      </c>
      <c r="E426" s="30" t="s">
        <v>20</v>
      </c>
      <c r="F426" s="30" t="s">
        <v>755</v>
      </c>
      <c r="G426" s="15">
        <v>2.83</v>
      </c>
      <c r="H426" s="60">
        <v>0.25</v>
      </c>
      <c r="I426" s="15">
        <f t="shared" si="7"/>
        <v>3.54</v>
      </c>
      <c r="J426" s="22">
        <v>1</v>
      </c>
      <c r="K426" s="55"/>
      <c r="L426" s="55"/>
      <c r="M426" s="52"/>
    </row>
    <row r="427" spans="1:14" s="18" customFormat="1" ht="16.5" customHeight="1" x14ac:dyDescent="0.25">
      <c r="A427" s="9">
        <v>428</v>
      </c>
      <c r="B427" s="19">
        <v>4</v>
      </c>
      <c r="C427" s="19">
        <v>5</v>
      </c>
      <c r="D427" s="20" t="s">
        <v>754</v>
      </c>
      <c r="E427" s="21" t="s">
        <v>31</v>
      </c>
      <c r="F427" s="21" t="s">
        <v>756</v>
      </c>
      <c r="G427" s="15">
        <v>1210</v>
      </c>
      <c r="H427" s="60">
        <v>0.25</v>
      </c>
      <c r="I427" s="15">
        <f t="shared" si="7"/>
        <v>1512.5</v>
      </c>
      <c r="J427" s="22">
        <v>3</v>
      </c>
      <c r="K427" s="23"/>
      <c r="L427" s="23"/>
      <c r="M427" s="19"/>
    </row>
    <row r="428" spans="1:14" s="18" customFormat="1" ht="16.5" customHeight="1" x14ac:dyDescent="0.25">
      <c r="A428" s="9">
        <v>429</v>
      </c>
      <c r="B428" s="19">
        <v>4</v>
      </c>
      <c r="C428" s="19">
        <v>5</v>
      </c>
      <c r="D428" s="20" t="s">
        <v>754</v>
      </c>
      <c r="E428" s="21" t="s">
        <v>31</v>
      </c>
      <c r="F428" s="21" t="s">
        <v>757</v>
      </c>
      <c r="G428" s="15">
        <v>220</v>
      </c>
      <c r="H428" s="61">
        <v>0.25</v>
      </c>
      <c r="I428" s="15">
        <f t="shared" si="7"/>
        <v>275</v>
      </c>
      <c r="J428" s="22">
        <v>2</v>
      </c>
      <c r="K428" s="23"/>
      <c r="L428" s="23"/>
      <c r="M428" s="19"/>
    </row>
    <row r="429" spans="1:14" s="18" customFormat="1" ht="16.5" customHeight="1" x14ac:dyDescent="0.25">
      <c r="A429" s="9">
        <v>430</v>
      </c>
      <c r="B429" s="19">
        <v>4</v>
      </c>
      <c r="C429" s="19">
        <v>5</v>
      </c>
      <c r="D429" s="20" t="s">
        <v>758</v>
      </c>
      <c r="E429" s="21" t="s">
        <v>56</v>
      </c>
      <c r="F429" s="21" t="s">
        <v>759</v>
      </c>
      <c r="G429" s="15">
        <v>640</v>
      </c>
      <c r="H429" s="61">
        <v>0.25</v>
      </c>
      <c r="I429" s="15">
        <f t="shared" si="7"/>
        <v>800</v>
      </c>
      <c r="J429" s="22">
        <v>3</v>
      </c>
      <c r="K429" s="23"/>
      <c r="L429" s="23"/>
      <c r="M429" s="19"/>
    </row>
    <row r="430" spans="1:14" ht="16.5" customHeight="1" x14ac:dyDescent="0.25">
      <c r="A430" s="62" t="s">
        <v>760</v>
      </c>
      <c r="B430" s="63"/>
      <c r="C430" s="63"/>
      <c r="D430" s="64"/>
      <c r="E430" s="65"/>
      <c r="F430" s="65"/>
      <c r="G430" s="66">
        <f>SUBTOTAL(109,Tablica46[Iznos ukupno (bez PDV-a)
EUR:])</f>
        <v>371918.53238095215</v>
      </c>
      <c r="H430" s="67"/>
      <c r="I430" s="66">
        <f>SUBTOTAL(109,Tablica46[Iznos ukupno (s PDV-om):])</f>
        <v>446536.02</v>
      </c>
      <c r="J430" s="67"/>
      <c r="K430" s="63"/>
      <c r="L430" s="63"/>
      <c r="M430" s="63"/>
      <c r="N430" s="18">
        <f>SUBTOTAL(103,Tablica46[Stupac1])</f>
        <v>0</v>
      </c>
    </row>
    <row r="431" spans="1:14" ht="16.5" customHeight="1" x14ac:dyDescent="0.25">
      <c r="A431" s="68"/>
      <c r="B431" s="69"/>
      <c r="C431" s="69"/>
      <c r="D431" s="70"/>
      <c r="E431" s="71"/>
      <c r="F431" s="71"/>
      <c r="G431" s="72"/>
      <c r="H431" s="73"/>
      <c r="I431" s="72"/>
      <c r="J431" s="74"/>
      <c r="K431" s="75"/>
      <c r="L431" s="75"/>
      <c r="M431" s="69"/>
    </row>
  </sheetData>
  <conditionalFormatting sqref="G2:G429 G431:G661">
    <cfRule type="cellIs" dxfId="1" priority="1" operator="greaterThanOrEqual">
      <formula>2650</formula>
    </cfRule>
  </conditionalFormatting>
  <hyperlinks>
    <hyperlink ref="E128" r:id="rId1" display="https://pretrazivac-obrta.gov.hr/pretraga" xr:uid="{4CC12386-CF8C-4134-95D6-51EA422F3911}"/>
  </hyperlinks>
  <pageMargins left="0.2" right="0.2" top="0.74803149606299202" bottom="0.74803149606299202" header="0.31496062992126" footer="0.31496062992126"/>
  <pageSetup paperSize="9" scale="71" fitToHeight="0" orientation="landscape" horizontalDpi="300" verticalDpi="300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8CA7B-5715-4D2B-BC8C-C27871EBB3E8}">
  <dimension ref="A1:C7"/>
  <sheetViews>
    <sheetView workbookViewId="0">
      <selection activeCell="B2" sqref="B2"/>
    </sheetView>
  </sheetViews>
  <sheetFormatPr defaultRowHeight="15" x14ac:dyDescent="0.25"/>
  <cols>
    <col min="1" max="1" width="17" bestFit="1" customWidth="1"/>
    <col min="2" max="2" width="41.7109375" bestFit="1" customWidth="1"/>
    <col min="3" max="3" width="35" bestFit="1" customWidth="1"/>
  </cols>
  <sheetData>
    <row r="1" spans="1:3" x14ac:dyDescent="0.25">
      <c r="A1" s="86" t="s">
        <v>770</v>
      </c>
    </row>
    <row r="2" spans="1:3" x14ac:dyDescent="0.25">
      <c r="A2" s="82" t="s">
        <v>762</v>
      </c>
      <c r="B2" t="s">
        <v>765</v>
      </c>
      <c r="C2" t="s">
        <v>766</v>
      </c>
    </row>
    <row r="3" spans="1:3" x14ac:dyDescent="0.25">
      <c r="A3" s="84" t="s">
        <v>767</v>
      </c>
      <c r="B3" s="85">
        <v>143504.7023809524</v>
      </c>
      <c r="C3" s="85">
        <v>170680.58999999997</v>
      </c>
    </row>
    <row r="4" spans="1:3" x14ac:dyDescent="0.25">
      <c r="A4" s="84" t="s">
        <v>768</v>
      </c>
      <c r="B4" s="85">
        <v>136644.85</v>
      </c>
      <c r="C4" s="85">
        <v>161839.84000000003</v>
      </c>
    </row>
    <row r="5" spans="1:3" x14ac:dyDescent="0.25">
      <c r="A5" s="84" t="s">
        <v>769</v>
      </c>
      <c r="B5" s="85">
        <v>91768.98</v>
      </c>
      <c r="C5" s="85">
        <v>114015.58999999998</v>
      </c>
    </row>
    <row r="6" spans="1:3" x14ac:dyDescent="0.25">
      <c r="A6" s="84" t="s">
        <v>763</v>
      </c>
      <c r="B6" s="85">
        <v>0</v>
      </c>
      <c r="C6" s="85">
        <v>0</v>
      </c>
    </row>
    <row r="7" spans="1:3" x14ac:dyDescent="0.25">
      <c r="A7" s="83" t="s">
        <v>764</v>
      </c>
      <c r="B7" s="45">
        <v>371918.53238095238</v>
      </c>
      <c r="C7" s="45">
        <v>446536.01999999996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B00DA-5476-41D7-867E-4B8DFBD8998F}">
  <sheetPr>
    <pageSetUpPr fitToPage="1"/>
  </sheetPr>
  <dimension ref="A1:Q407"/>
  <sheetViews>
    <sheetView view="pageBreakPreview" topLeftCell="A2" zoomScale="85" zoomScaleNormal="100" zoomScaleSheetLayoutView="85" workbookViewId="0">
      <selection activeCell="H11" sqref="H11"/>
    </sheetView>
  </sheetViews>
  <sheetFormatPr defaultColWidth="9" defaultRowHeight="16.5" customHeight="1" x14ac:dyDescent="0.25"/>
  <cols>
    <col min="1" max="1" width="13.42578125" customWidth="1"/>
    <col min="2" max="3" width="10" style="76" customWidth="1"/>
    <col min="4" max="4" width="11.85546875" style="77" customWidth="1"/>
    <col min="5" max="5" width="33.85546875" style="78" customWidth="1"/>
    <col min="6" max="6" width="79.42578125" style="78" bestFit="1" customWidth="1"/>
    <col min="7" max="7" width="16.140625" style="79" customWidth="1"/>
    <col min="8" max="8" width="14.85546875" style="80" customWidth="1"/>
    <col min="9" max="9" width="17.42578125" style="79" customWidth="1"/>
    <col min="10" max="10" width="9.140625" style="8" customWidth="1"/>
    <col min="11" max="11" width="10" style="81" customWidth="1"/>
    <col min="12" max="12" width="13.85546875" style="81" customWidth="1"/>
    <col min="13" max="13" width="13.28515625" style="76" customWidth="1"/>
    <col min="14" max="14" width="9.85546875" customWidth="1"/>
  </cols>
  <sheetData>
    <row r="1" spans="1:14" ht="53.25" customHeight="1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6" t="s">
        <v>8</v>
      </c>
      <c r="J1" s="4" t="s">
        <v>9</v>
      </c>
      <c r="K1" s="2" t="s">
        <v>10</v>
      </c>
      <c r="L1" s="2" t="s">
        <v>11</v>
      </c>
      <c r="M1" s="7" t="s">
        <v>12</v>
      </c>
      <c r="N1" s="8" t="s">
        <v>13</v>
      </c>
    </row>
    <row r="2" spans="1:14" s="18" customFormat="1" ht="16.5" customHeight="1" x14ac:dyDescent="0.25">
      <c r="A2" s="9">
        <v>1</v>
      </c>
      <c r="B2" s="10">
        <v>3</v>
      </c>
      <c r="C2" s="10"/>
      <c r="D2" s="11">
        <v>45659</v>
      </c>
      <c r="E2" s="12" t="s">
        <v>14</v>
      </c>
      <c r="F2" s="12" t="s">
        <v>15</v>
      </c>
      <c r="G2" s="13">
        <f t="shared" ref="G2" si="0">80.5/1.25</f>
        <v>64.400000000000006</v>
      </c>
      <c r="H2" s="14">
        <v>0.25</v>
      </c>
      <c r="I2" s="15">
        <f>ROUND(G2*(1+H2),2)</f>
        <v>80.5</v>
      </c>
      <c r="J2" s="16">
        <v>1</v>
      </c>
      <c r="K2" s="17"/>
      <c r="L2" s="17"/>
      <c r="M2" s="17"/>
    </row>
    <row r="3" spans="1:14" s="18" customFormat="1" ht="16.5" customHeight="1" x14ac:dyDescent="0.25">
      <c r="A3" s="9">
        <v>2</v>
      </c>
      <c r="B3" s="10">
        <v>3</v>
      </c>
      <c r="C3" s="10"/>
      <c r="D3" s="11">
        <v>45659</v>
      </c>
      <c r="E3" s="12" t="s">
        <v>14</v>
      </c>
      <c r="F3" s="12" t="s">
        <v>16</v>
      </c>
      <c r="G3" s="13">
        <v>35</v>
      </c>
      <c r="H3" s="14">
        <v>0.25</v>
      </c>
      <c r="I3" s="15">
        <f t="shared" ref="I3:I60" si="1">ROUND(G3*(1+H3),2)</f>
        <v>43.75</v>
      </c>
      <c r="J3" s="16">
        <v>2</v>
      </c>
      <c r="K3" s="17"/>
      <c r="L3" s="17"/>
      <c r="M3" s="19"/>
    </row>
    <row r="4" spans="1:14" s="18" customFormat="1" ht="16.5" customHeight="1" x14ac:dyDescent="0.25">
      <c r="A4" s="9">
        <v>3</v>
      </c>
      <c r="B4" s="19">
        <v>3</v>
      </c>
      <c r="C4" s="19">
        <v>2</v>
      </c>
      <c r="D4" s="20" t="s">
        <v>17</v>
      </c>
      <c r="E4" s="21" t="s">
        <v>18</v>
      </c>
      <c r="F4" s="21" t="s">
        <v>19</v>
      </c>
      <c r="G4" s="15">
        <v>300</v>
      </c>
      <c r="H4" s="14">
        <v>0.25</v>
      </c>
      <c r="I4" s="15">
        <f t="shared" si="1"/>
        <v>375</v>
      </c>
      <c r="J4" s="22">
        <v>2</v>
      </c>
      <c r="K4" s="23"/>
      <c r="L4" s="17"/>
      <c r="M4" s="19"/>
    </row>
    <row r="5" spans="1:14" s="18" customFormat="1" ht="16.5" customHeight="1" x14ac:dyDescent="0.25">
      <c r="A5" s="9">
        <v>4</v>
      </c>
      <c r="B5" s="19">
        <v>4</v>
      </c>
      <c r="C5" s="19">
        <v>5</v>
      </c>
      <c r="D5" s="20" t="s">
        <v>17</v>
      </c>
      <c r="E5" s="21" t="s">
        <v>20</v>
      </c>
      <c r="F5" s="21" t="s">
        <v>21</v>
      </c>
      <c r="G5" s="15">
        <v>76.45</v>
      </c>
      <c r="H5" s="14">
        <v>0.25</v>
      </c>
      <c r="I5" s="15">
        <f t="shared" si="1"/>
        <v>95.56</v>
      </c>
      <c r="J5" s="22">
        <v>1</v>
      </c>
      <c r="K5" s="23"/>
      <c r="L5" s="17"/>
      <c r="M5" s="19"/>
    </row>
    <row r="6" spans="1:14" s="18" customFormat="1" ht="16.5" customHeight="1" x14ac:dyDescent="0.25">
      <c r="A6" s="9">
        <v>5</v>
      </c>
      <c r="B6" s="19">
        <v>4</v>
      </c>
      <c r="C6" s="19">
        <v>5</v>
      </c>
      <c r="D6" s="20" t="s">
        <v>17</v>
      </c>
      <c r="E6" s="21" t="s">
        <v>20</v>
      </c>
      <c r="F6" s="21" t="s">
        <v>22</v>
      </c>
      <c r="G6" s="15">
        <v>30.49</v>
      </c>
      <c r="H6" s="14">
        <v>0.25</v>
      </c>
      <c r="I6" s="15">
        <f t="shared" si="1"/>
        <v>38.11</v>
      </c>
      <c r="J6" s="22">
        <v>1</v>
      </c>
      <c r="K6" s="23"/>
      <c r="L6" s="17"/>
      <c r="M6" s="19"/>
    </row>
    <row r="7" spans="1:14" s="18" customFormat="1" ht="16.5" customHeight="1" x14ac:dyDescent="0.25">
      <c r="A7" s="9">
        <v>6</v>
      </c>
      <c r="B7" s="19">
        <v>4</v>
      </c>
      <c r="C7" s="19">
        <v>5</v>
      </c>
      <c r="D7" s="20" t="s">
        <v>23</v>
      </c>
      <c r="E7" s="21" t="s">
        <v>20</v>
      </c>
      <c r="F7" s="21" t="s">
        <v>24</v>
      </c>
      <c r="G7" s="15">
        <v>152.09</v>
      </c>
      <c r="H7" s="14">
        <v>0.25</v>
      </c>
      <c r="I7" s="15">
        <f t="shared" si="1"/>
        <v>190.11</v>
      </c>
      <c r="J7" s="22">
        <v>1</v>
      </c>
      <c r="K7" s="23"/>
      <c r="L7" s="17"/>
      <c r="M7" s="19"/>
    </row>
    <row r="8" spans="1:14" s="18" customFormat="1" ht="16.5" customHeight="1" x14ac:dyDescent="0.25">
      <c r="A8" s="9">
        <v>7</v>
      </c>
      <c r="B8" s="19">
        <v>4</v>
      </c>
      <c r="C8" s="19">
        <v>5</v>
      </c>
      <c r="D8" s="20" t="s">
        <v>23</v>
      </c>
      <c r="E8" s="21" t="s">
        <v>20</v>
      </c>
      <c r="F8" s="21" t="s">
        <v>25</v>
      </c>
      <c r="G8" s="15">
        <v>24.59</v>
      </c>
      <c r="H8" s="14">
        <v>0.25</v>
      </c>
      <c r="I8" s="15">
        <f t="shared" si="1"/>
        <v>30.74</v>
      </c>
      <c r="J8" s="22">
        <v>1</v>
      </c>
      <c r="K8" s="23"/>
      <c r="L8" s="17"/>
      <c r="M8" s="19"/>
    </row>
    <row r="9" spans="1:14" s="18" customFormat="1" ht="16.5" customHeight="1" x14ac:dyDescent="0.25">
      <c r="A9" s="9">
        <v>8</v>
      </c>
      <c r="B9" s="19">
        <v>4</v>
      </c>
      <c r="C9" s="19">
        <v>5</v>
      </c>
      <c r="D9" s="20" t="s">
        <v>23</v>
      </c>
      <c r="E9" s="21" t="s">
        <v>20</v>
      </c>
      <c r="F9" s="21" t="s">
        <v>26</v>
      </c>
      <c r="G9" s="15">
        <v>24.47</v>
      </c>
      <c r="H9" s="14">
        <v>0.25</v>
      </c>
      <c r="I9" s="15">
        <f t="shared" si="1"/>
        <v>30.59</v>
      </c>
      <c r="J9" s="22">
        <v>1</v>
      </c>
      <c r="K9" s="23"/>
      <c r="L9" s="17"/>
      <c r="M9" s="19"/>
    </row>
    <row r="10" spans="1:14" s="18" customFormat="1" ht="16.5" customHeight="1" x14ac:dyDescent="0.25">
      <c r="A10" s="9">
        <v>10</v>
      </c>
      <c r="B10" s="19"/>
      <c r="C10" s="19"/>
      <c r="D10" s="20" t="s">
        <v>32</v>
      </c>
      <c r="E10" s="21" t="s">
        <v>20</v>
      </c>
      <c r="F10" s="24" t="s">
        <v>33</v>
      </c>
      <c r="G10" s="15">
        <v>35.119999999999997</v>
      </c>
      <c r="H10" s="14">
        <v>0.25</v>
      </c>
      <c r="I10" s="15">
        <f t="shared" si="1"/>
        <v>43.9</v>
      </c>
      <c r="J10" s="22">
        <v>1</v>
      </c>
      <c r="K10" s="23"/>
      <c r="L10" s="17"/>
      <c r="M10" s="19"/>
    </row>
    <row r="11" spans="1:14" s="18" customFormat="1" ht="16.5" customHeight="1" x14ac:dyDescent="0.25">
      <c r="A11" s="9">
        <v>11</v>
      </c>
      <c r="B11" s="19"/>
      <c r="C11" s="19"/>
      <c r="D11" s="20" t="s">
        <v>32</v>
      </c>
      <c r="E11" s="21" t="s">
        <v>34</v>
      </c>
      <c r="F11" s="21" t="s">
        <v>35</v>
      </c>
      <c r="G11" s="15">
        <v>1250</v>
      </c>
      <c r="H11" s="14">
        <v>0.25</v>
      </c>
      <c r="I11" s="15">
        <f t="shared" si="1"/>
        <v>1562.5</v>
      </c>
      <c r="J11" s="22">
        <v>2</v>
      </c>
      <c r="K11" s="23"/>
      <c r="L11" s="17"/>
      <c r="M11" s="19"/>
    </row>
    <row r="12" spans="1:14" s="18" customFormat="1" ht="16.5" customHeight="1" x14ac:dyDescent="0.25">
      <c r="A12" s="9">
        <v>12</v>
      </c>
      <c r="B12" s="19">
        <v>4</v>
      </c>
      <c r="C12" s="19">
        <v>10</v>
      </c>
      <c r="D12" s="20" t="s">
        <v>36</v>
      </c>
      <c r="E12" s="21" t="s">
        <v>37</v>
      </c>
      <c r="F12" s="21" t="s">
        <v>38</v>
      </c>
      <c r="G12" s="15">
        <v>234</v>
      </c>
      <c r="H12" s="14">
        <v>0.05</v>
      </c>
      <c r="I12" s="15">
        <f t="shared" si="1"/>
        <v>245.7</v>
      </c>
      <c r="J12" s="22">
        <v>1</v>
      </c>
      <c r="K12" s="23"/>
      <c r="L12" s="17"/>
      <c r="M12" s="19"/>
    </row>
    <row r="13" spans="1:14" s="18" customFormat="1" ht="16.5" customHeight="1" x14ac:dyDescent="0.25">
      <c r="A13" s="9">
        <v>13</v>
      </c>
      <c r="B13" s="19"/>
      <c r="C13" s="19"/>
      <c r="D13" s="20" t="s">
        <v>36</v>
      </c>
      <c r="E13" s="21" t="s">
        <v>39</v>
      </c>
      <c r="F13" s="21" t="s">
        <v>40</v>
      </c>
      <c r="G13" s="15">
        <v>777.65</v>
      </c>
      <c r="H13" s="14">
        <v>0.25</v>
      </c>
      <c r="I13" s="15">
        <f t="shared" si="1"/>
        <v>972.06</v>
      </c>
      <c r="J13" s="22">
        <v>1</v>
      </c>
      <c r="K13" s="23"/>
      <c r="L13" s="17"/>
      <c r="M13" s="19"/>
    </row>
    <row r="14" spans="1:14" s="18" customFormat="1" ht="16.5" customHeight="1" x14ac:dyDescent="0.25">
      <c r="A14" s="9">
        <v>15</v>
      </c>
      <c r="B14" s="19">
        <v>4</v>
      </c>
      <c r="C14" s="19">
        <v>9</v>
      </c>
      <c r="D14" s="20">
        <v>45674</v>
      </c>
      <c r="E14" s="21" t="s">
        <v>44</v>
      </c>
      <c r="F14" s="21" t="s">
        <v>45</v>
      </c>
      <c r="G14" s="15">
        <v>215</v>
      </c>
      <c r="H14" s="14">
        <v>0.25</v>
      </c>
      <c r="I14" s="15">
        <f t="shared" si="1"/>
        <v>268.75</v>
      </c>
      <c r="J14" s="22">
        <v>1</v>
      </c>
      <c r="K14" s="23"/>
      <c r="L14" s="17"/>
      <c r="M14" s="19"/>
    </row>
    <row r="15" spans="1:14" s="18" customFormat="1" ht="16.5" customHeight="1" x14ac:dyDescent="0.25">
      <c r="A15" s="9">
        <v>16</v>
      </c>
      <c r="B15" s="19">
        <v>4</v>
      </c>
      <c r="C15" s="19">
        <v>1</v>
      </c>
      <c r="D15" s="20" t="s">
        <v>46</v>
      </c>
      <c r="E15" s="21" t="s">
        <v>47</v>
      </c>
      <c r="F15" s="21" t="s">
        <v>48</v>
      </c>
      <c r="G15" s="15">
        <v>1040</v>
      </c>
      <c r="H15" s="14">
        <v>0.25</v>
      </c>
      <c r="I15" s="15">
        <f t="shared" si="1"/>
        <v>1300</v>
      </c>
      <c r="J15" s="22">
        <v>2</v>
      </c>
      <c r="K15" s="23"/>
      <c r="L15" s="17"/>
      <c r="M15" s="19"/>
    </row>
    <row r="16" spans="1:14" s="18" customFormat="1" ht="16.5" customHeight="1" x14ac:dyDescent="0.25">
      <c r="A16" s="9">
        <v>18</v>
      </c>
      <c r="B16" s="19">
        <v>4</v>
      </c>
      <c r="C16" s="19">
        <v>9</v>
      </c>
      <c r="D16" s="20">
        <v>45671</v>
      </c>
      <c r="E16" s="21" t="s">
        <v>52</v>
      </c>
      <c r="F16" s="21" t="s">
        <v>53</v>
      </c>
      <c r="G16" s="15">
        <v>135.69999999999999</v>
      </c>
      <c r="H16" s="14">
        <v>0.25</v>
      </c>
      <c r="I16" s="15">
        <f t="shared" si="1"/>
        <v>169.63</v>
      </c>
      <c r="J16" s="22">
        <v>1</v>
      </c>
      <c r="K16" s="23"/>
      <c r="L16" s="17"/>
      <c r="M16" s="19"/>
    </row>
    <row r="17" spans="1:13" s="18" customFormat="1" ht="16.5" customHeight="1" x14ac:dyDescent="0.25">
      <c r="A17" s="9">
        <v>19</v>
      </c>
      <c r="B17" s="19">
        <v>3</v>
      </c>
      <c r="C17" s="19"/>
      <c r="D17" s="20" t="s">
        <v>54</v>
      </c>
      <c r="E17" s="21" t="s">
        <v>14</v>
      </c>
      <c r="F17" s="21" t="s">
        <v>15</v>
      </c>
      <c r="G17" s="15">
        <v>64.400000000000006</v>
      </c>
      <c r="H17" s="14">
        <v>0.25</v>
      </c>
      <c r="I17" s="15">
        <f t="shared" si="1"/>
        <v>80.5</v>
      </c>
      <c r="J17" s="22">
        <v>1</v>
      </c>
      <c r="K17" s="23"/>
      <c r="L17" s="17"/>
      <c r="M17" s="19"/>
    </row>
    <row r="18" spans="1:13" s="18" customFormat="1" ht="16.5" customHeight="1" x14ac:dyDescent="0.25">
      <c r="A18" s="9">
        <v>20</v>
      </c>
      <c r="B18" s="19"/>
      <c r="C18" s="19"/>
      <c r="D18" s="20" t="s">
        <v>55</v>
      </c>
      <c r="E18" s="25" t="s">
        <v>56</v>
      </c>
      <c r="F18" s="24" t="s">
        <v>57</v>
      </c>
      <c r="G18" s="15">
        <v>1648</v>
      </c>
      <c r="H18" s="14">
        <v>0.25</v>
      </c>
      <c r="I18" s="15">
        <f t="shared" si="1"/>
        <v>2060</v>
      </c>
      <c r="J18" s="22">
        <v>3</v>
      </c>
      <c r="K18" s="23"/>
      <c r="L18" s="17"/>
      <c r="M18" s="19"/>
    </row>
    <row r="19" spans="1:13" s="18" customFormat="1" ht="16.5" customHeight="1" x14ac:dyDescent="0.25">
      <c r="A19" s="9">
        <v>21</v>
      </c>
      <c r="B19" s="19"/>
      <c r="C19" s="19"/>
      <c r="D19" s="20" t="s">
        <v>55</v>
      </c>
      <c r="E19" s="21" t="s">
        <v>56</v>
      </c>
      <c r="F19" s="24" t="s">
        <v>58</v>
      </c>
      <c r="G19" s="15">
        <v>704.4</v>
      </c>
      <c r="H19" s="14">
        <v>0.25</v>
      </c>
      <c r="I19" s="15">
        <f t="shared" si="1"/>
        <v>880.5</v>
      </c>
      <c r="J19" s="22">
        <v>3</v>
      </c>
      <c r="K19" s="23"/>
      <c r="L19" s="17"/>
      <c r="M19" s="19"/>
    </row>
    <row r="20" spans="1:13" s="18" customFormat="1" ht="29.25" customHeight="1" x14ac:dyDescent="0.25">
      <c r="A20" s="9">
        <v>22</v>
      </c>
      <c r="B20" s="19">
        <v>3</v>
      </c>
      <c r="C20" s="19">
        <v>4</v>
      </c>
      <c r="D20" s="26" t="s">
        <v>59</v>
      </c>
      <c r="E20" s="21" t="s">
        <v>60</v>
      </c>
      <c r="F20" s="24" t="s">
        <v>61</v>
      </c>
      <c r="G20" s="15">
        <v>600</v>
      </c>
      <c r="H20" s="14">
        <v>0.25</v>
      </c>
      <c r="I20" s="15">
        <f t="shared" si="1"/>
        <v>750</v>
      </c>
      <c r="J20" s="22">
        <v>2</v>
      </c>
      <c r="K20" s="23"/>
      <c r="L20" s="17"/>
      <c r="M20" s="19"/>
    </row>
    <row r="21" spans="1:13" s="18" customFormat="1" ht="16.5" customHeight="1" x14ac:dyDescent="0.25">
      <c r="A21" s="9">
        <v>23</v>
      </c>
      <c r="B21" s="19"/>
      <c r="C21" s="19"/>
      <c r="D21" s="20" t="s">
        <v>59</v>
      </c>
      <c r="E21" s="21" t="s">
        <v>56</v>
      </c>
      <c r="F21" s="21" t="s">
        <v>62</v>
      </c>
      <c r="G21" s="15">
        <v>2012.88</v>
      </c>
      <c r="H21" s="14">
        <v>0.25</v>
      </c>
      <c r="I21" s="15">
        <f t="shared" si="1"/>
        <v>2516.1</v>
      </c>
      <c r="J21" s="22">
        <v>3</v>
      </c>
      <c r="K21" s="23"/>
      <c r="L21" s="17"/>
      <c r="M21" s="19"/>
    </row>
    <row r="22" spans="1:13" s="18" customFormat="1" ht="16.5" customHeight="1" x14ac:dyDescent="0.25">
      <c r="A22" s="9">
        <v>24</v>
      </c>
      <c r="B22" s="19"/>
      <c r="C22" s="19"/>
      <c r="D22" s="20" t="s">
        <v>59</v>
      </c>
      <c r="E22" s="21" t="s">
        <v>56</v>
      </c>
      <c r="F22" s="21" t="s">
        <v>63</v>
      </c>
      <c r="G22" s="15">
        <v>258.83</v>
      </c>
      <c r="H22" s="14">
        <v>0.25</v>
      </c>
      <c r="I22" s="15">
        <f t="shared" si="1"/>
        <v>323.54000000000002</v>
      </c>
      <c r="J22" s="22">
        <v>2</v>
      </c>
      <c r="K22" s="23"/>
      <c r="L22" s="17"/>
      <c r="M22" s="19"/>
    </row>
    <row r="23" spans="1:13" s="18" customFormat="1" ht="16.5" customHeight="1" x14ac:dyDescent="0.25">
      <c r="A23" s="9">
        <v>26</v>
      </c>
      <c r="B23" s="19"/>
      <c r="C23" s="19"/>
      <c r="D23" s="20" t="s">
        <v>64</v>
      </c>
      <c r="E23" s="21" t="s">
        <v>56</v>
      </c>
      <c r="F23" s="21" t="s">
        <v>67</v>
      </c>
      <c r="G23" s="15">
        <v>391</v>
      </c>
      <c r="H23" s="14">
        <v>0.25</v>
      </c>
      <c r="I23" s="15">
        <f t="shared" si="1"/>
        <v>488.75</v>
      </c>
      <c r="J23" s="22">
        <v>3</v>
      </c>
      <c r="K23" s="23"/>
      <c r="L23" s="17"/>
      <c r="M23" s="19"/>
    </row>
    <row r="24" spans="1:13" s="18" customFormat="1" ht="16.5" customHeight="1" x14ac:dyDescent="0.25">
      <c r="A24" s="9">
        <v>27</v>
      </c>
      <c r="B24" s="19">
        <v>3</v>
      </c>
      <c r="C24" s="19">
        <v>4</v>
      </c>
      <c r="D24" s="20" t="s">
        <v>64</v>
      </c>
      <c r="E24" s="25" t="s">
        <v>68</v>
      </c>
      <c r="F24" s="21" t="s">
        <v>69</v>
      </c>
      <c r="G24" s="15">
        <v>124.95</v>
      </c>
      <c r="H24" s="14">
        <v>0.25</v>
      </c>
      <c r="I24" s="15">
        <f t="shared" si="1"/>
        <v>156.19</v>
      </c>
      <c r="J24" s="22">
        <v>2</v>
      </c>
      <c r="K24" s="23"/>
      <c r="L24" s="17"/>
      <c r="M24" s="19"/>
    </row>
    <row r="25" spans="1:13" s="18" customFormat="1" ht="16.5" customHeight="1" x14ac:dyDescent="0.25">
      <c r="A25" s="9">
        <v>28</v>
      </c>
      <c r="B25" s="19"/>
      <c r="C25" s="19"/>
      <c r="D25" s="20" t="s">
        <v>64</v>
      </c>
      <c r="E25" s="21" t="s">
        <v>70</v>
      </c>
      <c r="F25" s="21" t="s">
        <v>71</v>
      </c>
      <c r="G25" s="15">
        <v>1038.29</v>
      </c>
      <c r="H25" s="14">
        <v>0.25</v>
      </c>
      <c r="I25" s="15">
        <f t="shared" si="1"/>
        <v>1297.8599999999999</v>
      </c>
      <c r="J25" s="22">
        <v>3</v>
      </c>
      <c r="K25" s="23"/>
      <c r="L25" s="17"/>
      <c r="M25" s="19"/>
    </row>
    <row r="26" spans="1:13" s="18" customFormat="1" ht="16.5" customHeight="1" x14ac:dyDescent="0.25">
      <c r="A26" s="9">
        <v>29</v>
      </c>
      <c r="B26" s="19"/>
      <c r="C26" s="19"/>
      <c r="D26" s="20" t="s">
        <v>64</v>
      </c>
      <c r="E26" s="21" t="s">
        <v>31</v>
      </c>
      <c r="F26" s="21" t="s">
        <v>72</v>
      </c>
      <c r="G26" s="15">
        <v>1200</v>
      </c>
      <c r="H26" s="14">
        <v>0.25</v>
      </c>
      <c r="I26" s="15">
        <f t="shared" si="1"/>
        <v>1500</v>
      </c>
      <c r="J26" s="22">
        <v>3</v>
      </c>
      <c r="K26" s="23"/>
      <c r="L26" s="17"/>
      <c r="M26" s="19"/>
    </row>
    <row r="27" spans="1:13" s="18" customFormat="1" ht="16.5" customHeight="1" x14ac:dyDescent="0.25">
      <c r="A27" s="9">
        <v>30</v>
      </c>
      <c r="B27" s="19"/>
      <c r="C27" s="19"/>
      <c r="D27" s="20" t="s">
        <v>73</v>
      </c>
      <c r="E27" s="21" t="s">
        <v>74</v>
      </c>
      <c r="F27" s="21" t="s">
        <v>75</v>
      </c>
      <c r="G27" s="15">
        <v>312</v>
      </c>
      <c r="H27" s="14">
        <v>0.25</v>
      </c>
      <c r="I27" s="15">
        <f t="shared" si="1"/>
        <v>390</v>
      </c>
      <c r="J27" s="22">
        <v>1</v>
      </c>
      <c r="K27" s="23"/>
      <c r="L27" s="17"/>
      <c r="M27" s="19"/>
    </row>
    <row r="28" spans="1:13" s="18" customFormat="1" ht="16.5" customHeight="1" x14ac:dyDescent="0.25">
      <c r="A28" s="9">
        <v>31</v>
      </c>
      <c r="B28" s="19"/>
      <c r="C28" s="19"/>
      <c r="D28" s="26" t="s">
        <v>73</v>
      </c>
      <c r="E28" s="21" t="s">
        <v>76</v>
      </c>
      <c r="F28" s="24" t="s">
        <v>77</v>
      </c>
      <c r="G28" s="15">
        <v>420</v>
      </c>
      <c r="H28" s="14">
        <v>0</v>
      </c>
      <c r="I28" s="15">
        <f t="shared" si="1"/>
        <v>420</v>
      </c>
      <c r="J28" s="22">
        <v>1</v>
      </c>
      <c r="K28" s="27"/>
      <c r="L28" s="28"/>
      <c r="M28" s="19"/>
    </row>
    <row r="29" spans="1:13" s="18" customFormat="1" ht="16.5" customHeight="1" x14ac:dyDescent="0.25">
      <c r="A29" s="9">
        <v>32</v>
      </c>
      <c r="B29" s="19">
        <v>3</v>
      </c>
      <c r="C29" s="19">
        <v>2</v>
      </c>
      <c r="D29" s="26" t="s">
        <v>78</v>
      </c>
      <c r="E29" s="21" t="s">
        <v>79</v>
      </c>
      <c r="F29" s="24" t="s">
        <v>80</v>
      </c>
      <c r="G29" s="15">
        <v>200</v>
      </c>
      <c r="H29" s="14">
        <v>0.25</v>
      </c>
      <c r="I29" s="15">
        <f t="shared" si="1"/>
        <v>250</v>
      </c>
      <c r="J29" s="22">
        <v>2</v>
      </c>
      <c r="K29" s="27"/>
      <c r="L29" s="28"/>
      <c r="M29" s="19"/>
    </row>
    <row r="30" spans="1:13" s="18" customFormat="1" ht="16.5" customHeight="1" x14ac:dyDescent="0.25">
      <c r="A30" s="9">
        <v>33</v>
      </c>
      <c r="B30" s="19">
        <v>4</v>
      </c>
      <c r="C30" s="19">
        <v>9</v>
      </c>
      <c r="D30" s="26">
        <v>45685</v>
      </c>
      <c r="E30" s="21" t="s">
        <v>81</v>
      </c>
      <c r="F30" s="21" t="s">
        <v>82</v>
      </c>
      <c r="G30" s="15">
        <v>632</v>
      </c>
      <c r="H30" s="14">
        <v>0.25</v>
      </c>
      <c r="I30" s="15">
        <f t="shared" si="1"/>
        <v>790</v>
      </c>
      <c r="J30" s="22">
        <v>2</v>
      </c>
      <c r="K30" s="23"/>
      <c r="L30" s="17"/>
      <c r="M30" s="19"/>
    </row>
    <row r="31" spans="1:13" s="18" customFormat="1" ht="16.5" customHeight="1" x14ac:dyDescent="0.25">
      <c r="A31" s="9">
        <v>35</v>
      </c>
      <c r="B31" s="19">
        <v>3</v>
      </c>
      <c r="C31" s="19">
        <v>2</v>
      </c>
      <c r="D31" s="26" t="s">
        <v>83</v>
      </c>
      <c r="E31" s="21" t="s">
        <v>84</v>
      </c>
      <c r="F31" s="21" t="s">
        <v>85</v>
      </c>
      <c r="G31" s="15">
        <v>40</v>
      </c>
      <c r="H31" s="14">
        <v>0.25</v>
      </c>
      <c r="I31" s="15">
        <f t="shared" si="1"/>
        <v>50</v>
      </c>
      <c r="J31" s="22">
        <v>1</v>
      </c>
      <c r="K31" s="23"/>
      <c r="L31" s="17"/>
      <c r="M31" s="19"/>
    </row>
    <row r="32" spans="1:13" s="18" customFormat="1" ht="16.5" customHeight="1" x14ac:dyDescent="0.25">
      <c r="A32" s="9">
        <v>36</v>
      </c>
      <c r="B32" s="19"/>
      <c r="C32" s="19"/>
      <c r="D32" s="26" t="s">
        <v>86</v>
      </c>
      <c r="E32" s="21" t="s">
        <v>87</v>
      </c>
      <c r="F32" s="21" t="s">
        <v>88</v>
      </c>
      <c r="G32" s="15">
        <v>320</v>
      </c>
      <c r="H32" s="14">
        <v>0.25</v>
      </c>
      <c r="I32" s="15">
        <f t="shared" si="1"/>
        <v>400</v>
      </c>
      <c r="J32" s="22">
        <v>2</v>
      </c>
      <c r="K32" s="23"/>
      <c r="L32" s="17"/>
      <c r="M32" s="19"/>
    </row>
    <row r="33" spans="1:13" s="18" customFormat="1" ht="16.5" customHeight="1" x14ac:dyDescent="0.25">
      <c r="A33" s="9">
        <v>37</v>
      </c>
      <c r="B33" s="19">
        <v>4</v>
      </c>
      <c r="C33" s="19">
        <v>9</v>
      </c>
      <c r="D33" s="26">
        <v>45692</v>
      </c>
      <c r="E33" s="21" t="s">
        <v>89</v>
      </c>
      <c r="F33" s="21" t="s">
        <v>90</v>
      </c>
      <c r="G33" s="15">
        <v>101.25</v>
      </c>
      <c r="H33" s="14">
        <v>0.25</v>
      </c>
      <c r="I33" s="15">
        <f t="shared" si="1"/>
        <v>126.56</v>
      </c>
      <c r="J33" s="22">
        <v>1</v>
      </c>
      <c r="K33" s="23"/>
      <c r="L33" s="17"/>
      <c r="M33" s="19"/>
    </row>
    <row r="34" spans="1:13" s="18" customFormat="1" ht="16.5" customHeight="1" x14ac:dyDescent="0.25">
      <c r="A34" s="9">
        <v>38</v>
      </c>
      <c r="B34" s="19"/>
      <c r="C34" s="19"/>
      <c r="D34" s="26" t="s">
        <v>91</v>
      </c>
      <c r="E34" s="21" t="s">
        <v>92</v>
      </c>
      <c r="F34" s="21" t="s">
        <v>93</v>
      </c>
      <c r="G34" s="15">
        <v>176.58</v>
      </c>
      <c r="H34" s="14">
        <v>0.25</v>
      </c>
      <c r="I34" s="15">
        <f t="shared" si="1"/>
        <v>220.73</v>
      </c>
      <c r="J34" s="22">
        <v>1</v>
      </c>
      <c r="K34" s="23"/>
      <c r="L34" s="17"/>
      <c r="M34" s="19"/>
    </row>
    <row r="35" spans="1:13" s="18" customFormat="1" ht="16.5" customHeight="1" x14ac:dyDescent="0.25">
      <c r="A35" s="9">
        <v>39</v>
      </c>
      <c r="B35" s="19"/>
      <c r="C35" s="19"/>
      <c r="D35" s="20" t="s">
        <v>91</v>
      </c>
      <c r="E35" s="21" t="s">
        <v>94</v>
      </c>
      <c r="F35" s="21" t="s">
        <v>95</v>
      </c>
      <c r="G35" s="15">
        <v>250</v>
      </c>
      <c r="H35" s="14"/>
      <c r="I35" s="15">
        <f t="shared" si="1"/>
        <v>250</v>
      </c>
      <c r="J35" s="22">
        <v>2</v>
      </c>
      <c r="K35" s="23"/>
      <c r="L35" s="17"/>
      <c r="M35" s="19"/>
    </row>
    <row r="36" spans="1:13" s="18" customFormat="1" ht="16.5" customHeight="1" x14ac:dyDescent="0.25">
      <c r="A36" s="9">
        <v>40</v>
      </c>
      <c r="B36" s="19">
        <v>4</v>
      </c>
      <c r="C36" s="19">
        <v>6</v>
      </c>
      <c r="D36" s="20" t="s">
        <v>91</v>
      </c>
      <c r="E36" s="21" t="s">
        <v>96</v>
      </c>
      <c r="F36" s="21" t="s">
        <v>97</v>
      </c>
      <c r="G36" s="15">
        <v>150</v>
      </c>
      <c r="H36" s="14">
        <v>0.25</v>
      </c>
      <c r="I36" s="15">
        <v>120</v>
      </c>
      <c r="J36" s="22">
        <v>2</v>
      </c>
      <c r="K36" s="23"/>
      <c r="L36" s="23"/>
      <c r="M36" s="19"/>
    </row>
    <row r="37" spans="1:13" s="18" customFormat="1" ht="16.5" customHeight="1" x14ac:dyDescent="0.25">
      <c r="A37" s="9">
        <v>41</v>
      </c>
      <c r="B37" s="19"/>
      <c r="C37" s="19"/>
      <c r="D37" s="20" t="s">
        <v>91</v>
      </c>
      <c r="E37" s="21" t="s">
        <v>98</v>
      </c>
      <c r="F37" s="21" t="s">
        <v>99</v>
      </c>
      <c r="G37" s="15">
        <v>900</v>
      </c>
      <c r="H37" s="14"/>
      <c r="I37" s="15">
        <f t="shared" si="1"/>
        <v>900</v>
      </c>
      <c r="J37" s="22">
        <v>2</v>
      </c>
      <c r="K37" s="23"/>
      <c r="L37" s="23"/>
      <c r="M37" s="19"/>
    </row>
    <row r="38" spans="1:13" s="18" customFormat="1" ht="16.5" customHeight="1" x14ac:dyDescent="0.25">
      <c r="A38" s="9">
        <v>42</v>
      </c>
      <c r="B38" s="19"/>
      <c r="C38" s="19"/>
      <c r="D38" s="20" t="s">
        <v>91</v>
      </c>
      <c r="E38" s="21" t="s">
        <v>100</v>
      </c>
      <c r="F38" s="21" t="s">
        <v>101</v>
      </c>
      <c r="G38" s="15">
        <v>2400</v>
      </c>
      <c r="H38" s="14"/>
      <c r="I38" s="15">
        <f t="shared" si="1"/>
        <v>2400</v>
      </c>
      <c r="J38" s="22">
        <v>2</v>
      </c>
      <c r="K38" s="23"/>
      <c r="L38" s="23"/>
      <c r="M38" s="19"/>
    </row>
    <row r="39" spans="1:13" s="18" customFormat="1" ht="16.5" customHeight="1" x14ac:dyDescent="0.25">
      <c r="A39" s="9">
        <v>43</v>
      </c>
      <c r="B39" s="19">
        <v>4</v>
      </c>
      <c r="C39" s="19">
        <v>5</v>
      </c>
      <c r="D39" s="20" t="s">
        <v>91</v>
      </c>
      <c r="E39" s="21" t="s">
        <v>20</v>
      </c>
      <c r="F39" s="24" t="s">
        <v>102</v>
      </c>
      <c r="G39" s="15">
        <v>127.71</v>
      </c>
      <c r="H39" s="14">
        <v>0.25</v>
      </c>
      <c r="I39" s="15">
        <f t="shared" si="1"/>
        <v>159.63999999999999</v>
      </c>
      <c r="J39" s="22">
        <v>1</v>
      </c>
      <c r="K39" s="23"/>
      <c r="L39" s="23"/>
      <c r="M39" s="19"/>
    </row>
    <row r="40" spans="1:13" s="18" customFormat="1" ht="16.5" customHeight="1" x14ac:dyDescent="0.25">
      <c r="A40" s="9">
        <v>44</v>
      </c>
      <c r="B40" s="19">
        <v>4</v>
      </c>
      <c r="C40" s="19">
        <v>2</v>
      </c>
      <c r="D40" s="20" t="s">
        <v>103</v>
      </c>
      <c r="E40" s="21" t="s">
        <v>104</v>
      </c>
      <c r="F40" s="24" t="s">
        <v>105</v>
      </c>
      <c r="G40" s="15">
        <v>700</v>
      </c>
      <c r="H40" s="14">
        <v>0.25</v>
      </c>
      <c r="I40" s="15">
        <f t="shared" si="1"/>
        <v>875</v>
      </c>
      <c r="J40" s="22">
        <v>2</v>
      </c>
      <c r="K40" s="23"/>
      <c r="L40" s="23"/>
      <c r="M40" s="19"/>
    </row>
    <row r="41" spans="1:13" s="18" customFormat="1" ht="16.5" customHeight="1" x14ac:dyDescent="0.25">
      <c r="A41" s="9">
        <v>45</v>
      </c>
      <c r="B41" s="19">
        <v>4</v>
      </c>
      <c r="C41" s="19">
        <v>10</v>
      </c>
      <c r="D41" s="20" t="s">
        <v>103</v>
      </c>
      <c r="E41" s="21" t="s">
        <v>37</v>
      </c>
      <c r="F41" s="21" t="s">
        <v>38</v>
      </c>
      <c r="G41" s="15">
        <v>234</v>
      </c>
      <c r="H41" s="14">
        <v>0.05</v>
      </c>
      <c r="I41" s="15">
        <f t="shared" si="1"/>
        <v>245.7</v>
      </c>
      <c r="J41" s="22">
        <v>1</v>
      </c>
      <c r="K41" s="23"/>
      <c r="L41" s="23"/>
      <c r="M41" s="19"/>
    </row>
    <row r="42" spans="1:13" s="18" customFormat="1" ht="16.5" customHeight="1" x14ac:dyDescent="0.25">
      <c r="A42" s="9">
        <v>46</v>
      </c>
      <c r="B42" s="19">
        <v>3</v>
      </c>
      <c r="C42" s="19">
        <v>2</v>
      </c>
      <c r="D42" s="20" t="s">
        <v>103</v>
      </c>
      <c r="E42" s="21" t="s">
        <v>84</v>
      </c>
      <c r="F42" s="21" t="s">
        <v>106</v>
      </c>
      <c r="G42" s="15">
        <v>30</v>
      </c>
      <c r="H42" s="14">
        <v>0.25</v>
      </c>
      <c r="I42" s="15">
        <f t="shared" si="1"/>
        <v>37.5</v>
      </c>
      <c r="J42" s="22">
        <v>1</v>
      </c>
      <c r="K42" s="23"/>
      <c r="L42" s="23"/>
      <c r="M42" s="19"/>
    </row>
    <row r="43" spans="1:13" s="18" customFormat="1" ht="16.5" customHeight="1" x14ac:dyDescent="0.25">
      <c r="A43" s="9">
        <v>48</v>
      </c>
      <c r="B43" s="19">
        <v>4</v>
      </c>
      <c r="C43" s="19">
        <v>5</v>
      </c>
      <c r="D43" s="20" t="s">
        <v>107</v>
      </c>
      <c r="E43" s="21" t="s">
        <v>108</v>
      </c>
      <c r="F43" s="21" t="s">
        <v>109</v>
      </c>
      <c r="G43" s="15">
        <v>56.73</v>
      </c>
      <c r="H43" s="14">
        <v>0.25</v>
      </c>
      <c r="I43" s="15">
        <f t="shared" si="1"/>
        <v>70.91</v>
      </c>
      <c r="J43" s="22">
        <v>1</v>
      </c>
      <c r="K43" s="23"/>
      <c r="L43" s="23"/>
      <c r="M43" s="19"/>
    </row>
    <row r="44" spans="1:13" s="18" customFormat="1" ht="16.5" customHeight="1" x14ac:dyDescent="0.25">
      <c r="A44" s="9">
        <v>49</v>
      </c>
      <c r="B44" s="19"/>
      <c r="C44" s="19"/>
      <c r="D44" s="20" t="s">
        <v>110</v>
      </c>
      <c r="E44" s="21" t="s">
        <v>111</v>
      </c>
      <c r="F44" s="21" t="s">
        <v>112</v>
      </c>
      <c r="G44" s="15">
        <v>120</v>
      </c>
      <c r="H44" s="14">
        <v>0.25</v>
      </c>
      <c r="I44" s="15">
        <f t="shared" si="1"/>
        <v>150</v>
      </c>
      <c r="J44" s="22">
        <v>2</v>
      </c>
      <c r="K44" s="23"/>
      <c r="L44" s="23"/>
      <c r="M44" s="19"/>
    </row>
    <row r="45" spans="1:13" s="18" customFormat="1" ht="16.5" customHeight="1" x14ac:dyDescent="0.25">
      <c r="A45" s="9">
        <v>51</v>
      </c>
      <c r="B45" s="19">
        <v>4</v>
      </c>
      <c r="C45" s="19">
        <v>5</v>
      </c>
      <c r="D45" s="20" t="s">
        <v>110</v>
      </c>
      <c r="E45" s="21" t="s">
        <v>56</v>
      </c>
      <c r="F45" s="21" t="s">
        <v>114</v>
      </c>
      <c r="G45" s="15">
        <v>130</v>
      </c>
      <c r="H45" s="14">
        <v>0.25</v>
      </c>
      <c r="I45" s="15">
        <f>ROUND(G45*(1+H45),2)</f>
        <v>162.5</v>
      </c>
      <c r="J45" s="22">
        <v>2</v>
      </c>
      <c r="K45" s="23"/>
      <c r="L45" s="23"/>
      <c r="M45" s="19"/>
    </row>
    <row r="46" spans="1:13" s="18" customFormat="1" ht="16.5" customHeight="1" x14ac:dyDescent="0.25">
      <c r="A46" s="9">
        <v>52</v>
      </c>
      <c r="B46" s="19">
        <v>4</v>
      </c>
      <c r="C46" s="19">
        <v>5</v>
      </c>
      <c r="D46" s="20" t="s">
        <v>110</v>
      </c>
      <c r="E46" s="21" t="s">
        <v>56</v>
      </c>
      <c r="F46" s="21" t="s">
        <v>115</v>
      </c>
      <c r="G46" s="15">
        <v>46</v>
      </c>
      <c r="H46" s="14">
        <v>0.25</v>
      </c>
      <c r="I46" s="15">
        <f t="shared" si="1"/>
        <v>57.5</v>
      </c>
      <c r="J46" s="22">
        <v>3</v>
      </c>
      <c r="K46" s="23"/>
      <c r="L46" s="23"/>
      <c r="M46" s="19"/>
    </row>
    <row r="47" spans="1:13" s="18" customFormat="1" ht="16.5" customHeight="1" x14ac:dyDescent="0.25">
      <c r="A47" s="9">
        <v>53</v>
      </c>
      <c r="B47" s="19"/>
      <c r="C47" s="19"/>
      <c r="D47" s="20" t="s">
        <v>110</v>
      </c>
      <c r="E47" s="21" t="s">
        <v>116</v>
      </c>
      <c r="F47" s="21" t="s">
        <v>117</v>
      </c>
      <c r="G47" s="15">
        <v>600</v>
      </c>
      <c r="H47" s="14">
        <v>0.25</v>
      </c>
      <c r="I47" s="15">
        <f t="shared" si="1"/>
        <v>750</v>
      </c>
      <c r="J47" s="22">
        <v>2</v>
      </c>
      <c r="K47" s="23"/>
      <c r="L47" s="23"/>
      <c r="M47" s="19"/>
    </row>
    <row r="48" spans="1:13" s="18" customFormat="1" ht="16.5" customHeight="1" x14ac:dyDescent="0.25">
      <c r="A48" s="9">
        <v>55</v>
      </c>
      <c r="B48" s="19">
        <v>4</v>
      </c>
      <c r="C48" s="19">
        <v>5</v>
      </c>
      <c r="D48" s="20" t="s">
        <v>118</v>
      </c>
      <c r="E48" s="21" t="s">
        <v>20</v>
      </c>
      <c r="F48" s="21" t="s">
        <v>120</v>
      </c>
      <c r="G48" s="15">
        <v>86</v>
      </c>
      <c r="H48" s="14">
        <v>0.25</v>
      </c>
      <c r="I48" s="15">
        <f t="shared" si="1"/>
        <v>107.5</v>
      </c>
      <c r="J48" s="22">
        <v>1</v>
      </c>
      <c r="K48" s="23"/>
      <c r="L48" s="23"/>
      <c r="M48" s="19"/>
    </row>
    <row r="49" spans="1:13" s="18" customFormat="1" ht="16.5" customHeight="1" x14ac:dyDescent="0.25">
      <c r="A49" s="9">
        <v>56</v>
      </c>
      <c r="B49" s="19">
        <v>4</v>
      </c>
      <c r="C49" s="19">
        <v>5</v>
      </c>
      <c r="D49" s="20" t="s">
        <v>118</v>
      </c>
      <c r="E49" s="21" t="s">
        <v>56</v>
      </c>
      <c r="F49" s="21" t="s">
        <v>121</v>
      </c>
      <c r="G49" s="15">
        <v>150</v>
      </c>
      <c r="H49" s="14">
        <v>0.25</v>
      </c>
      <c r="I49" s="15">
        <f t="shared" si="1"/>
        <v>187.5</v>
      </c>
      <c r="J49" s="22">
        <v>3</v>
      </c>
      <c r="K49" s="23"/>
      <c r="L49" s="23"/>
      <c r="M49" s="19"/>
    </row>
    <row r="50" spans="1:13" s="18" customFormat="1" ht="16.5" customHeight="1" x14ac:dyDescent="0.25">
      <c r="A50" s="9">
        <v>57</v>
      </c>
      <c r="B50" s="19">
        <v>4</v>
      </c>
      <c r="C50" s="19">
        <v>5</v>
      </c>
      <c r="D50" s="20" t="s">
        <v>118</v>
      </c>
      <c r="E50" s="21" t="s">
        <v>56</v>
      </c>
      <c r="F50" s="21" t="s">
        <v>122</v>
      </c>
      <c r="G50" s="15">
        <v>20</v>
      </c>
      <c r="H50" s="14">
        <v>0.25</v>
      </c>
      <c r="I50" s="15">
        <f t="shared" si="1"/>
        <v>25</v>
      </c>
      <c r="J50" s="22">
        <v>3</v>
      </c>
      <c r="K50" s="23"/>
      <c r="L50" s="23"/>
      <c r="M50" s="19"/>
    </row>
    <row r="51" spans="1:13" s="18" customFormat="1" ht="16.5" customHeight="1" x14ac:dyDescent="0.25">
      <c r="A51" s="9">
        <v>58</v>
      </c>
      <c r="B51" s="19">
        <v>4</v>
      </c>
      <c r="C51" s="19">
        <v>5</v>
      </c>
      <c r="D51" s="20" t="s">
        <v>118</v>
      </c>
      <c r="E51" s="25" t="s">
        <v>123</v>
      </c>
      <c r="F51" s="24" t="s">
        <v>124</v>
      </c>
      <c r="G51" s="15">
        <v>90</v>
      </c>
      <c r="H51" s="14">
        <v>0.25</v>
      </c>
      <c r="I51" s="15">
        <f t="shared" si="1"/>
        <v>112.5</v>
      </c>
      <c r="J51" s="22">
        <v>2</v>
      </c>
      <c r="K51" s="23"/>
      <c r="L51" s="23"/>
      <c r="M51" s="19"/>
    </row>
    <row r="52" spans="1:13" s="18" customFormat="1" ht="16.5" customHeight="1" x14ac:dyDescent="0.25">
      <c r="A52" s="9">
        <v>59</v>
      </c>
      <c r="B52" s="19">
        <v>4</v>
      </c>
      <c r="C52" s="19">
        <v>5</v>
      </c>
      <c r="D52" s="20" t="s">
        <v>118</v>
      </c>
      <c r="E52" s="25" t="s">
        <v>125</v>
      </c>
      <c r="F52" s="21" t="s">
        <v>126</v>
      </c>
      <c r="G52" s="15">
        <v>300</v>
      </c>
      <c r="H52" s="14">
        <v>0.05</v>
      </c>
      <c r="I52" s="15">
        <f t="shared" si="1"/>
        <v>315</v>
      </c>
      <c r="J52" s="22">
        <v>1</v>
      </c>
      <c r="K52" s="23"/>
      <c r="L52" s="23"/>
      <c r="M52" s="19"/>
    </row>
    <row r="53" spans="1:13" s="18" customFormat="1" ht="16.5" customHeight="1" x14ac:dyDescent="0.25">
      <c r="A53" s="9">
        <v>60</v>
      </c>
      <c r="B53" s="19">
        <v>4</v>
      </c>
      <c r="C53" s="19">
        <v>6</v>
      </c>
      <c r="D53" s="20" t="s">
        <v>118</v>
      </c>
      <c r="E53" s="21" t="s">
        <v>127</v>
      </c>
      <c r="F53" s="21" t="s">
        <v>128</v>
      </c>
      <c r="G53" s="15">
        <v>218</v>
      </c>
      <c r="H53" s="14">
        <v>0.25</v>
      </c>
      <c r="I53" s="15">
        <f t="shared" si="1"/>
        <v>272.5</v>
      </c>
      <c r="J53" s="22">
        <v>1</v>
      </c>
      <c r="K53" s="23"/>
      <c r="L53" s="23"/>
      <c r="M53" s="19"/>
    </row>
    <row r="54" spans="1:13" s="18" customFormat="1" ht="16.5" customHeight="1" x14ac:dyDescent="0.25">
      <c r="A54" s="9">
        <v>61</v>
      </c>
      <c r="B54" s="19"/>
      <c r="C54" s="19"/>
      <c r="D54" s="20" t="s">
        <v>129</v>
      </c>
      <c r="E54" s="21" t="s">
        <v>130</v>
      </c>
      <c r="F54" s="21" t="s">
        <v>131</v>
      </c>
      <c r="G54" s="15">
        <v>600</v>
      </c>
      <c r="H54" s="14">
        <v>0.25</v>
      </c>
      <c r="I54" s="15">
        <f t="shared" si="1"/>
        <v>750</v>
      </c>
      <c r="J54" s="22">
        <v>2</v>
      </c>
      <c r="K54" s="23"/>
      <c r="L54" s="23"/>
      <c r="M54" s="19"/>
    </row>
    <row r="55" spans="1:13" s="18" customFormat="1" ht="16.5" customHeight="1" x14ac:dyDescent="0.25">
      <c r="A55" s="9">
        <v>62</v>
      </c>
      <c r="B55" s="19"/>
      <c r="C55" s="19"/>
      <c r="D55" s="20" t="s">
        <v>129</v>
      </c>
      <c r="E55" s="21" t="s">
        <v>20</v>
      </c>
      <c r="F55" s="21" t="s">
        <v>132</v>
      </c>
      <c r="G55" s="15">
        <v>58.2</v>
      </c>
      <c r="H55" s="14">
        <v>0.25</v>
      </c>
      <c r="I55" s="15">
        <f t="shared" si="1"/>
        <v>72.75</v>
      </c>
      <c r="J55" s="22">
        <v>1</v>
      </c>
      <c r="K55" s="23"/>
      <c r="L55" s="23"/>
      <c r="M55" s="19"/>
    </row>
    <row r="56" spans="1:13" s="18" customFormat="1" ht="16.5" customHeight="1" x14ac:dyDescent="0.25">
      <c r="A56" s="9">
        <v>63</v>
      </c>
      <c r="B56" s="19">
        <v>3</v>
      </c>
      <c r="C56" s="19"/>
      <c r="D56" s="20" t="s">
        <v>133</v>
      </c>
      <c r="E56" s="12" t="s">
        <v>14</v>
      </c>
      <c r="F56" s="12" t="s">
        <v>134</v>
      </c>
      <c r="G56" s="15">
        <v>86.01</v>
      </c>
      <c r="H56" s="14">
        <v>0.25</v>
      </c>
      <c r="I56" s="15">
        <v>107.51</v>
      </c>
      <c r="J56" s="22">
        <v>1</v>
      </c>
      <c r="K56" s="23"/>
      <c r="L56" s="23"/>
      <c r="M56" s="19"/>
    </row>
    <row r="57" spans="1:13" s="18" customFormat="1" ht="16.5" customHeight="1" x14ac:dyDescent="0.25">
      <c r="A57" s="9">
        <v>64</v>
      </c>
      <c r="B57" s="19">
        <v>4</v>
      </c>
      <c r="C57" s="19">
        <v>6</v>
      </c>
      <c r="D57" s="20" t="s">
        <v>135</v>
      </c>
      <c r="E57" s="21" t="s">
        <v>136</v>
      </c>
      <c r="F57" s="21" t="s">
        <v>137</v>
      </c>
      <c r="G57" s="15">
        <v>260</v>
      </c>
      <c r="H57" s="14">
        <v>0.25</v>
      </c>
      <c r="I57" s="15">
        <f t="shared" si="1"/>
        <v>325</v>
      </c>
      <c r="J57" s="22">
        <v>1</v>
      </c>
      <c r="K57" s="23"/>
      <c r="L57" s="23"/>
      <c r="M57" s="19"/>
    </row>
    <row r="58" spans="1:13" s="18" customFormat="1" ht="16.5" customHeight="1" x14ac:dyDescent="0.25">
      <c r="A58" s="9">
        <v>65</v>
      </c>
      <c r="B58" s="19"/>
      <c r="C58" s="19"/>
      <c r="D58" s="20" t="s">
        <v>135</v>
      </c>
      <c r="E58" s="21" t="s">
        <v>138</v>
      </c>
      <c r="F58" s="21" t="s">
        <v>139</v>
      </c>
      <c r="G58" s="15">
        <v>1400</v>
      </c>
      <c r="H58" s="14">
        <v>0.25</v>
      </c>
      <c r="I58" s="15">
        <f t="shared" si="1"/>
        <v>1750</v>
      </c>
      <c r="J58" s="22">
        <v>2</v>
      </c>
      <c r="K58" s="23"/>
      <c r="L58" s="23"/>
      <c r="M58" s="19"/>
    </row>
    <row r="59" spans="1:13" s="18" customFormat="1" ht="16.5" customHeight="1" x14ac:dyDescent="0.25">
      <c r="A59" s="9">
        <v>66</v>
      </c>
      <c r="B59" s="19">
        <v>4</v>
      </c>
      <c r="C59" s="19">
        <v>5</v>
      </c>
      <c r="D59" s="20" t="s">
        <v>140</v>
      </c>
      <c r="E59" s="21" t="s">
        <v>141</v>
      </c>
      <c r="F59" s="21" t="s">
        <v>142</v>
      </c>
      <c r="G59" s="15">
        <v>2272</v>
      </c>
      <c r="H59" s="14">
        <v>0.25</v>
      </c>
      <c r="I59" s="15">
        <f t="shared" si="1"/>
        <v>2840</v>
      </c>
      <c r="J59" s="22">
        <v>2</v>
      </c>
      <c r="K59" s="23"/>
      <c r="L59" s="23"/>
      <c r="M59" s="19"/>
    </row>
    <row r="60" spans="1:13" s="18" customFormat="1" ht="16.5" customHeight="1" x14ac:dyDescent="0.25">
      <c r="A60" s="9">
        <v>67</v>
      </c>
      <c r="B60" s="19">
        <v>4</v>
      </c>
      <c r="C60" s="19">
        <v>6</v>
      </c>
      <c r="D60" s="20" t="s">
        <v>143</v>
      </c>
      <c r="E60" s="21" t="s">
        <v>144</v>
      </c>
      <c r="F60" s="21" t="s">
        <v>145</v>
      </c>
      <c r="G60" s="15">
        <v>848.4</v>
      </c>
      <c r="H60" s="14">
        <v>0.25</v>
      </c>
      <c r="I60" s="15">
        <f t="shared" si="1"/>
        <v>1060.5</v>
      </c>
      <c r="J60" s="22">
        <v>3</v>
      </c>
      <c r="K60" s="23"/>
      <c r="L60" s="23"/>
      <c r="M60" s="19"/>
    </row>
    <row r="61" spans="1:13" s="18" customFormat="1" ht="16.5" customHeight="1" x14ac:dyDescent="0.25">
      <c r="A61" s="9">
        <v>68</v>
      </c>
      <c r="B61" s="19"/>
      <c r="C61" s="19"/>
      <c r="D61" s="20" t="s">
        <v>143</v>
      </c>
      <c r="E61" s="21" t="s">
        <v>146</v>
      </c>
      <c r="F61" s="21" t="s">
        <v>147</v>
      </c>
      <c r="G61" s="15">
        <v>1195.26</v>
      </c>
      <c r="H61" s="14">
        <v>0.25</v>
      </c>
      <c r="I61" s="15">
        <f t="shared" ref="I61:I117" si="2">ROUND(G61*(1+H61),2)</f>
        <v>1494.08</v>
      </c>
      <c r="J61" s="22">
        <v>1</v>
      </c>
      <c r="K61" s="23"/>
      <c r="L61" s="23"/>
      <c r="M61" s="19"/>
    </row>
    <row r="62" spans="1:13" s="18" customFormat="1" ht="16.5" customHeight="1" x14ac:dyDescent="0.25">
      <c r="A62" s="9">
        <v>69</v>
      </c>
      <c r="B62" s="19">
        <v>4</v>
      </c>
      <c r="C62" s="19">
        <v>5</v>
      </c>
      <c r="D62" s="20" t="s">
        <v>143</v>
      </c>
      <c r="E62" s="21" t="s">
        <v>148</v>
      </c>
      <c r="F62" s="21" t="s">
        <v>149</v>
      </c>
      <c r="G62" s="15">
        <v>950</v>
      </c>
      <c r="H62" s="14">
        <v>0</v>
      </c>
      <c r="I62" s="15">
        <f t="shared" si="2"/>
        <v>950</v>
      </c>
      <c r="J62" s="22">
        <v>3</v>
      </c>
      <c r="K62" s="23"/>
      <c r="L62" s="23"/>
      <c r="M62" s="19"/>
    </row>
    <row r="63" spans="1:13" s="18" customFormat="1" ht="16.5" customHeight="1" x14ac:dyDescent="0.25">
      <c r="A63" s="9">
        <v>70</v>
      </c>
      <c r="B63" s="19">
        <v>4</v>
      </c>
      <c r="C63" s="19">
        <v>5</v>
      </c>
      <c r="D63" s="20" t="s">
        <v>143</v>
      </c>
      <c r="E63" s="21" t="s">
        <v>148</v>
      </c>
      <c r="F63" s="21" t="s">
        <v>150</v>
      </c>
      <c r="G63" s="15">
        <v>217.65</v>
      </c>
      <c r="H63" s="14">
        <v>0</v>
      </c>
      <c r="I63" s="15">
        <f t="shared" si="2"/>
        <v>217.65</v>
      </c>
      <c r="J63" s="22">
        <v>3</v>
      </c>
      <c r="K63" s="23"/>
      <c r="L63" s="23"/>
      <c r="M63" s="19"/>
    </row>
    <row r="64" spans="1:13" s="18" customFormat="1" ht="16.5" customHeight="1" x14ac:dyDescent="0.25">
      <c r="A64" s="9">
        <v>71</v>
      </c>
      <c r="B64" s="19"/>
      <c r="C64" s="19"/>
      <c r="D64" s="20" t="s">
        <v>151</v>
      </c>
      <c r="E64" s="21" t="s">
        <v>152</v>
      </c>
      <c r="F64" s="21" t="s">
        <v>153</v>
      </c>
      <c r="G64" s="15">
        <v>1800</v>
      </c>
      <c r="H64" s="14">
        <v>0.25</v>
      </c>
      <c r="I64" s="15">
        <f t="shared" si="2"/>
        <v>2250</v>
      </c>
      <c r="J64" s="22">
        <v>2</v>
      </c>
      <c r="K64" s="23"/>
      <c r="L64" s="23"/>
      <c r="M64" s="19"/>
    </row>
    <row r="65" spans="1:13" s="18" customFormat="1" ht="16.5" customHeight="1" x14ac:dyDescent="0.25">
      <c r="A65" s="9">
        <v>72</v>
      </c>
      <c r="B65" s="19">
        <v>4</v>
      </c>
      <c r="C65" s="19">
        <v>6</v>
      </c>
      <c r="D65" s="20" t="s">
        <v>151</v>
      </c>
      <c r="E65" s="21" t="s">
        <v>154</v>
      </c>
      <c r="F65" s="21" t="s">
        <v>155</v>
      </c>
      <c r="G65" s="15">
        <v>2000</v>
      </c>
      <c r="H65" s="14">
        <v>0.25</v>
      </c>
      <c r="I65" s="15">
        <f t="shared" si="2"/>
        <v>2500</v>
      </c>
      <c r="J65" s="22">
        <v>2</v>
      </c>
      <c r="K65" s="23"/>
      <c r="L65" s="23"/>
      <c r="M65" s="19"/>
    </row>
    <row r="66" spans="1:13" s="18" customFormat="1" ht="16.5" customHeight="1" x14ac:dyDescent="0.25">
      <c r="A66" s="9">
        <v>74</v>
      </c>
      <c r="B66" s="19">
        <v>4</v>
      </c>
      <c r="C66" s="19">
        <v>5</v>
      </c>
      <c r="D66" s="20" t="s">
        <v>158</v>
      </c>
      <c r="E66" s="21" t="s">
        <v>159</v>
      </c>
      <c r="F66" s="21" t="s">
        <v>160</v>
      </c>
      <c r="G66" s="15">
        <v>6.15</v>
      </c>
      <c r="H66" s="14">
        <v>0.25</v>
      </c>
      <c r="I66" s="15">
        <f t="shared" si="2"/>
        <v>7.69</v>
      </c>
      <c r="J66" s="22">
        <v>1</v>
      </c>
      <c r="K66" s="23"/>
      <c r="L66" s="23"/>
      <c r="M66" s="19"/>
    </row>
    <row r="67" spans="1:13" s="18" customFormat="1" ht="16.5" customHeight="1" x14ac:dyDescent="0.25">
      <c r="A67" s="9">
        <v>75</v>
      </c>
      <c r="B67" s="19"/>
      <c r="C67" s="19"/>
      <c r="D67" s="20" t="s">
        <v>161</v>
      </c>
      <c r="E67" s="21" t="s">
        <v>162</v>
      </c>
      <c r="F67" s="21" t="s">
        <v>163</v>
      </c>
      <c r="G67" s="15">
        <v>316</v>
      </c>
      <c r="H67" s="14"/>
      <c r="I67" s="15">
        <f t="shared" si="2"/>
        <v>316</v>
      </c>
      <c r="J67" s="22">
        <v>1</v>
      </c>
      <c r="K67" s="23"/>
      <c r="L67" s="23"/>
      <c r="M67" s="19"/>
    </row>
    <row r="68" spans="1:13" s="18" customFormat="1" ht="16.5" customHeight="1" x14ac:dyDescent="0.25">
      <c r="A68" s="9">
        <v>76</v>
      </c>
      <c r="B68" s="19">
        <v>3</v>
      </c>
      <c r="C68" s="19">
        <v>2</v>
      </c>
      <c r="D68" s="20" t="s">
        <v>158</v>
      </c>
      <c r="E68" s="21" t="s">
        <v>84</v>
      </c>
      <c r="F68" s="21" t="s">
        <v>164</v>
      </c>
      <c r="G68" s="15">
        <v>448</v>
      </c>
      <c r="H68" s="14">
        <v>0.25</v>
      </c>
      <c r="I68" s="15">
        <f t="shared" si="2"/>
        <v>560</v>
      </c>
      <c r="J68" s="22">
        <v>1</v>
      </c>
      <c r="K68" s="23"/>
      <c r="L68" s="23"/>
      <c r="M68" s="19"/>
    </row>
    <row r="69" spans="1:13" s="18" customFormat="1" ht="16.5" customHeight="1" x14ac:dyDescent="0.25">
      <c r="A69" s="9">
        <v>77</v>
      </c>
      <c r="B69" s="19">
        <v>4</v>
      </c>
      <c r="C69" s="19">
        <v>5</v>
      </c>
      <c r="D69" s="20" t="s">
        <v>158</v>
      </c>
      <c r="E69" s="21" t="s">
        <v>148</v>
      </c>
      <c r="F69" s="24" t="s">
        <v>165</v>
      </c>
      <c r="G69" s="15">
        <v>178</v>
      </c>
      <c r="H69" s="14">
        <v>0</v>
      </c>
      <c r="I69" s="15">
        <f t="shared" si="2"/>
        <v>178</v>
      </c>
      <c r="J69" s="22">
        <v>1</v>
      </c>
      <c r="K69" s="23"/>
      <c r="L69" s="23"/>
      <c r="M69" s="19"/>
    </row>
    <row r="70" spans="1:13" s="18" customFormat="1" ht="16.5" customHeight="1" x14ac:dyDescent="0.25">
      <c r="A70" s="9">
        <v>78</v>
      </c>
      <c r="B70" s="19">
        <v>4</v>
      </c>
      <c r="C70" s="19">
        <v>5</v>
      </c>
      <c r="D70" s="20" t="s">
        <v>166</v>
      </c>
      <c r="E70" s="21" t="s">
        <v>148</v>
      </c>
      <c r="F70" s="24" t="s">
        <v>167</v>
      </c>
      <c r="G70" s="15">
        <v>129</v>
      </c>
      <c r="H70" s="14">
        <v>0</v>
      </c>
      <c r="I70" s="15">
        <f t="shared" si="2"/>
        <v>129</v>
      </c>
      <c r="J70" s="22">
        <v>1</v>
      </c>
      <c r="K70" s="23"/>
      <c r="L70" s="23"/>
      <c r="M70" s="19"/>
    </row>
    <row r="71" spans="1:13" s="18" customFormat="1" ht="16.5" customHeight="1" x14ac:dyDescent="0.25">
      <c r="A71" s="9">
        <v>79</v>
      </c>
      <c r="B71" s="19">
        <v>4</v>
      </c>
      <c r="C71" s="19">
        <v>9</v>
      </c>
      <c r="D71" s="20">
        <v>45714</v>
      </c>
      <c r="E71" s="21" t="s">
        <v>89</v>
      </c>
      <c r="F71" s="21" t="s">
        <v>168</v>
      </c>
      <c r="G71" s="15">
        <f>207.18+8</f>
        <v>215.18</v>
      </c>
      <c r="H71" s="14">
        <v>0.25</v>
      </c>
      <c r="I71" s="15">
        <f t="shared" si="2"/>
        <v>268.98</v>
      </c>
      <c r="J71" s="22">
        <v>1</v>
      </c>
      <c r="K71" s="23"/>
      <c r="L71" s="23"/>
      <c r="M71" s="19"/>
    </row>
    <row r="72" spans="1:13" s="18" customFormat="1" ht="16.5" customHeight="1" x14ac:dyDescent="0.25">
      <c r="A72" s="9">
        <v>80</v>
      </c>
      <c r="B72" s="19"/>
      <c r="C72" s="19"/>
      <c r="D72" s="20" t="s">
        <v>169</v>
      </c>
      <c r="E72" s="30" t="s">
        <v>37</v>
      </c>
      <c r="F72" s="21" t="s">
        <v>170</v>
      </c>
      <c r="G72" s="15">
        <v>234</v>
      </c>
      <c r="H72" s="14">
        <v>0.05</v>
      </c>
      <c r="I72" s="15">
        <f t="shared" si="2"/>
        <v>245.7</v>
      </c>
      <c r="J72" s="22">
        <v>1</v>
      </c>
      <c r="K72" s="23"/>
      <c r="L72" s="23"/>
      <c r="M72" s="19"/>
    </row>
    <row r="73" spans="1:13" s="18" customFormat="1" ht="16.5" customHeight="1" x14ac:dyDescent="0.25">
      <c r="A73" s="9">
        <v>81</v>
      </c>
      <c r="B73" s="19">
        <v>3</v>
      </c>
      <c r="C73" s="19">
        <v>2</v>
      </c>
      <c r="D73" s="20" t="s">
        <v>171</v>
      </c>
      <c r="E73" s="31" t="s">
        <v>172</v>
      </c>
      <c r="F73" s="24" t="s">
        <v>173</v>
      </c>
      <c r="G73" s="15">
        <v>47.52</v>
      </c>
      <c r="H73" s="14">
        <v>0.25</v>
      </c>
      <c r="I73" s="15">
        <f t="shared" si="2"/>
        <v>59.4</v>
      </c>
      <c r="J73" s="22">
        <v>1</v>
      </c>
      <c r="K73" s="23"/>
      <c r="L73" s="23"/>
      <c r="M73" s="19"/>
    </row>
    <row r="74" spans="1:13" s="18" customFormat="1" ht="16.5" customHeight="1" x14ac:dyDescent="0.25">
      <c r="A74" s="9">
        <v>82</v>
      </c>
      <c r="B74" s="19">
        <v>3</v>
      </c>
      <c r="C74" s="32">
        <v>1</v>
      </c>
      <c r="D74" s="33" t="s">
        <v>174</v>
      </c>
      <c r="E74" s="34" t="s">
        <v>175</v>
      </c>
      <c r="F74" s="21" t="s">
        <v>176</v>
      </c>
      <c r="G74" s="15">
        <v>370</v>
      </c>
      <c r="H74" s="14">
        <v>0</v>
      </c>
      <c r="I74" s="15">
        <f t="shared" si="2"/>
        <v>370</v>
      </c>
      <c r="J74" s="22">
        <v>2</v>
      </c>
      <c r="K74" s="23"/>
      <c r="L74" s="23"/>
      <c r="M74" s="19"/>
    </row>
    <row r="75" spans="1:13" s="18" customFormat="1" ht="16.5" customHeight="1" x14ac:dyDescent="0.25">
      <c r="A75" s="9">
        <v>83</v>
      </c>
      <c r="B75" s="19">
        <v>3</v>
      </c>
      <c r="C75" s="32">
        <v>2</v>
      </c>
      <c r="D75" s="33" t="s">
        <v>177</v>
      </c>
      <c r="E75" s="21" t="s">
        <v>84</v>
      </c>
      <c r="F75" s="21" t="s">
        <v>178</v>
      </c>
      <c r="G75" s="15">
        <v>172</v>
      </c>
      <c r="H75" s="14">
        <v>0.25</v>
      </c>
      <c r="I75" s="15">
        <f t="shared" si="2"/>
        <v>215</v>
      </c>
      <c r="J75" s="22">
        <v>1</v>
      </c>
      <c r="K75" s="23"/>
      <c r="L75" s="23"/>
      <c r="M75" s="19"/>
    </row>
    <row r="76" spans="1:13" s="18" customFormat="1" ht="16.5" customHeight="1" x14ac:dyDescent="0.25">
      <c r="A76" s="9">
        <v>84</v>
      </c>
      <c r="B76" s="19">
        <v>4</v>
      </c>
      <c r="C76" s="19">
        <v>9</v>
      </c>
      <c r="D76" s="33">
        <v>45715</v>
      </c>
      <c r="E76" s="12" t="s">
        <v>179</v>
      </c>
      <c r="F76" s="21" t="s">
        <v>180</v>
      </c>
      <c r="G76" s="15">
        <v>178.36</v>
      </c>
      <c r="H76" s="14">
        <v>0.25</v>
      </c>
      <c r="I76" s="15">
        <f t="shared" si="2"/>
        <v>222.95</v>
      </c>
      <c r="J76" s="22">
        <v>1</v>
      </c>
      <c r="K76" s="23"/>
      <c r="L76" s="23"/>
      <c r="M76" s="19"/>
    </row>
    <row r="77" spans="1:13" s="18" customFormat="1" ht="16.5" customHeight="1" x14ac:dyDescent="0.25">
      <c r="A77" s="9">
        <v>85</v>
      </c>
      <c r="B77" s="19">
        <v>4</v>
      </c>
      <c r="C77" s="19">
        <v>5</v>
      </c>
      <c r="D77" s="33" t="s">
        <v>181</v>
      </c>
      <c r="E77" s="21" t="s">
        <v>20</v>
      </c>
      <c r="F77" s="21" t="s">
        <v>182</v>
      </c>
      <c r="G77" s="15">
        <v>86</v>
      </c>
      <c r="H77" s="14">
        <v>0.25</v>
      </c>
      <c r="I77" s="15">
        <f t="shared" si="2"/>
        <v>107.5</v>
      </c>
      <c r="J77" s="22">
        <v>1</v>
      </c>
      <c r="K77" s="23"/>
      <c r="L77" s="23"/>
      <c r="M77" s="19"/>
    </row>
    <row r="78" spans="1:13" s="18" customFormat="1" ht="16.5" customHeight="1" x14ac:dyDescent="0.25">
      <c r="A78" s="9">
        <v>86</v>
      </c>
      <c r="B78" s="19">
        <v>3</v>
      </c>
      <c r="C78" s="19">
        <v>2</v>
      </c>
      <c r="D78" s="20" t="s">
        <v>181</v>
      </c>
      <c r="E78" s="25" t="s">
        <v>84</v>
      </c>
      <c r="F78" s="21" t="s">
        <v>183</v>
      </c>
      <c r="G78" s="15">
        <v>112</v>
      </c>
      <c r="H78" s="14">
        <v>0.25</v>
      </c>
      <c r="I78" s="15">
        <f t="shared" si="2"/>
        <v>140</v>
      </c>
      <c r="J78" s="22">
        <v>1</v>
      </c>
      <c r="K78" s="23"/>
      <c r="L78" s="23"/>
      <c r="M78" s="19"/>
    </row>
    <row r="79" spans="1:13" s="18" customFormat="1" ht="16.5" customHeight="1" x14ac:dyDescent="0.25">
      <c r="A79" s="9">
        <v>87</v>
      </c>
      <c r="B79" s="19"/>
      <c r="C79" s="19"/>
      <c r="D79" s="20" t="s">
        <v>181</v>
      </c>
      <c r="E79" s="21" t="s">
        <v>172</v>
      </c>
      <c r="F79" s="21" t="s">
        <v>184</v>
      </c>
      <c r="G79" s="15">
        <v>300</v>
      </c>
      <c r="H79" s="14">
        <v>0.25</v>
      </c>
      <c r="I79" s="15">
        <f t="shared" si="2"/>
        <v>375</v>
      </c>
      <c r="J79" s="22">
        <v>2</v>
      </c>
      <c r="K79" s="23"/>
      <c r="L79" s="23"/>
      <c r="M79" s="19"/>
    </row>
    <row r="80" spans="1:13" s="18" customFormat="1" ht="16.5" customHeight="1" x14ac:dyDescent="0.25">
      <c r="A80" s="9">
        <v>88</v>
      </c>
      <c r="B80" s="19">
        <v>3</v>
      </c>
      <c r="C80" s="19">
        <v>2</v>
      </c>
      <c r="D80" s="20" t="s">
        <v>185</v>
      </c>
      <c r="E80" s="21" t="s">
        <v>186</v>
      </c>
      <c r="F80" s="21" t="s">
        <v>187</v>
      </c>
      <c r="G80" s="15">
        <v>30.9</v>
      </c>
      <c r="H80" s="14">
        <v>0</v>
      </c>
      <c r="I80" s="15">
        <f t="shared" si="2"/>
        <v>30.9</v>
      </c>
      <c r="J80" s="22">
        <v>1</v>
      </c>
      <c r="K80" s="23"/>
      <c r="L80" s="23"/>
      <c r="M80" s="19"/>
    </row>
    <row r="81" spans="1:13" s="18" customFormat="1" ht="16.5" customHeight="1" x14ac:dyDescent="0.25">
      <c r="A81" s="9">
        <v>90</v>
      </c>
      <c r="B81" s="19"/>
      <c r="C81" s="19"/>
      <c r="D81" s="20" t="s">
        <v>185</v>
      </c>
      <c r="E81" s="21" t="s">
        <v>56</v>
      </c>
      <c r="F81" s="21" t="s">
        <v>189</v>
      </c>
      <c r="G81" s="15">
        <v>660</v>
      </c>
      <c r="H81" s="14">
        <v>0.25</v>
      </c>
      <c r="I81" s="15">
        <f t="shared" si="2"/>
        <v>825</v>
      </c>
      <c r="J81" s="22">
        <v>3</v>
      </c>
      <c r="K81" s="23"/>
      <c r="L81" s="23"/>
      <c r="M81" s="19"/>
    </row>
    <row r="82" spans="1:13" s="18" customFormat="1" ht="16.5" customHeight="1" x14ac:dyDescent="0.25">
      <c r="A82" s="9">
        <v>91</v>
      </c>
      <c r="B82" s="19"/>
      <c r="C82" s="19"/>
      <c r="D82" s="20" t="s">
        <v>185</v>
      </c>
      <c r="E82" s="21" t="s">
        <v>56</v>
      </c>
      <c r="F82" s="21" t="s">
        <v>190</v>
      </c>
      <c r="G82" s="15">
        <v>1671</v>
      </c>
      <c r="H82" s="14">
        <v>0.25</v>
      </c>
      <c r="I82" s="15">
        <f t="shared" si="2"/>
        <v>2088.75</v>
      </c>
      <c r="J82" s="22">
        <v>2</v>
      </c>
      <c r="K82" s="23"/>
      <c r="L82" s="23"/>
      <c r="M82" s="19"/>
    </row>
    <row r="83" spans="1:13" s="18" customFormat="1" ht="16.5" customHeight="1" x14ac:dyDescent="0.25">
      <c r="A83" s="9">
        <v>92</v>
      </c>
      <c r="B83" s="19"/>
      <c r="C83" s="19"/>
      <c r="D83" s="20" t="s">
        <v>185</v>
      </c>
      <c r="E83" s="21" t="s">
        <v>56</v>
      </c>
      <c r="F83" s="21" t="s">
        <v>191</v>
      </c>
      <c r="G83" s="15">
        <v>265</v>
      </c>
      <c r="H83" s="14">
        <v>0.25</v>
      </c>
      <c r="I83" s="15">
        <f t="shared" si="2"/>
        <v>331.25</v>
      </c>
      <c r="J83" s="22">
        <v>2</v>
      </c>
      <c r="K83" s="23"/>
      <c r="L83" s="23"/>
      <c r="M83" s="19"/>
    </row>
    <row r="84" spans="1:13" s="18" customFormat="1" ht="16.5" customHeight="1" x14ac:dyDescent="0.25">
      <c r="A84" s="9">
        <v>93</v>
      </c>
      <c r="B84" s="19"/>
      <c r="C84" s="19"/>
      <c r="D84" s="20" t="s">
        <v>185</v>
      </c>
      <c r="E84" s="21" t="s">
        <v>56</v>
      </c>
      <c r="F84" s="21" t="s">
        <v>192</v>
      </c>
      <c r="G84" s="15">
        <v>160</v>
      </c>
      <c r="H84" s="14">
        <v>0.25</v>
      </c>
      <c r="I84" s="15">
        <f t="shared" si="2"/>
        <v>200</v>
      </c>
      <c r="J84" s="22">
        <v>2</v>
      </c>
      <c r="K84" s="23"/>
      <c r="L84" s="23"/>
      <c r="M84" s="19"/>
    </row>
    <row r="85" spans="1:13" s="18" customFormat="1" ht="16.5" customHeight="1" x14ac:dyDescent="0.25">
      <c r="A85" s="9">
        <v>94</v>
      </c>
      <c r="B85" s="19"/>
      <c r="C85" s="19"/>
      <c r="D85" s="20" t="s">
        <v>185</v>
      </c>
      <c r="E85" s="21" t="s">
        <v>56</v>
      </c>
      <c r="F85" s="21" t="s">
        <v>193</v>
      </c>
      <c r="G85" s="15">
        <v>100</v>
      </c>
      <c r="H85" s="14">
        <v>0.25</v>
      </c>
      <c r="I85" s="15">
        <f t="shared" si="2"/>
        <v>125</v>
      </c>
      <c r="J85" s="22">
        <v>2</v>
      </c>
      <c r="K85" s="23"/>
      <c r="L85" s="23"/>
      <c r="M85" s="19"/>
    </row>
    <row r="86" spans="1:13" s="18" customFormat="1" ht="16.5" customHeight="1" x14ac:dyDescent="0.25">
      <c r="A86" s="9">
        <v>95</v>
      </c>
      <c r="B86" s="19"/>
      <c r="C86" s="19"/>
      <c r="D86" s="20" t="s">
        <v>185</v>
      </c>
      <c r="E86" s="21" t="s">
        <v>56</v>
      </c>
      <c r="F86" s="21" t="s">
        <v>194</v>
      </c>
      <c r="G86" s="15">
        <v>405</v>
      </c>
      <c r="H86" s="14">
        <v>0.25</v>
      </c>
      <c r="I86" s="15">
        <f t="shared" si="2"/>
        <v>506.25</v>
      </c>
      <c r="J86" s="22">
        <v>2</v>
      </c>
      <c r="K86" s="23"/>
      <c r="L86" s="23"/>
      <c r="M86" s="19"/>
    </row>
    <row r="87" spans="1:13" s="18" customFormat="1" ht="16.5" customHeight="1" x14ac:dyDescent="0.25">
      <c r="A87" s="9">
        <v>97</v>
      </c>
      <c r="B87" s="19"/>
      <c r="C87" s="19"/>
      <c r="D87" s="20" t="s">
        <v>195</v>
      </c>
      <c r="E87" s="21" t="s">
        <v>14</v>
      </c>
      <c r="F87" s="12" t="s">
        <v>198</v>
      </c>
      <c r="G87" s="15">
        <v>66.16</v>
      </c>
      <c r="H87" s="14">
        <v>0.25</v>
      </c>
      <c r="I87" s="15">
        <f t="shared" si="2"/>
        <v>82.7</v>
      </c>
      <c r="J87" s="22">
        <v>1</v>
      </c>
      <c r="K87" s="23"/>
      <c r="L87" s="23"/>
      <c r="M87" s="19"/>
    </row>
    <row r="88" spans="1:13" s="18" customFormat="1" ht="16.5" customHeight="1" x14ac:dyDescent="0.25">
      <c r="A88" s="9">
        <v>98</v>
      </c>
      <c r="B88" s="19"/>
      <c r="C88" s="19"/>
      <c r="D88" s="20" t="s">
        <v>199</v>
      </c>
      <c r="E88" s="21" t="s">
        <v>200</v>
      </c>
      <c r="F88" s="21" t="s">
        <v>201</v>
      </c>
      <c r="G88" s="15">
        <v>900</v>
      </c>
      <c r="H88" s="14">
        <v>0.25</v>
      </c>
      <c r="I88" s="15">
        <f t="shared" si="2"/>
        <v>1125</v>
      </c>
      <c r="J88" s="22">
        <v>2</v>
      </c>
      <c r="K88" s="23"/>
      <c r="L88" s="23"/>
      <c r="M88" s="19"/>
    </row>
    <row r="89" spans="1:13" s="18" customFormat="1" ht="16.5" customHeight="1" x14ac:dyDescent="0.25">
      <c r="A89" s="9">
        <v>99</v>
      </c>
      <c r="B89" s="19"/>
      <c r="C89" s="19"/>
      <c r="D89" s="20" t="s">
        <v>199</v>
      </c>
      <c r="E89" s="21" t="s">
        <v>202</v>
      </c>
      <c r="F89" s="21" t="s">
        <v>203</v>
      </c>
      <c r="G89" s="15">
        <v>273.29000000000002</v>
      </c>
      <c r="H89" s="14">
        <v>0.25</v>
      </c>
      <c r="I89" s="15">
        <f t="shared" si="2"/>
        <v>341.61</v>
      </c>
      <c r="J89" s="22">
        <v>2</v>
      </c>
      <c r="K89" s="23"/>
      <c r="L89" s="23"/>
      <c r="M89" s="19"/>
    </row>
    <row r="90" spans="1:13" s="18" customFormat="1" ht="16.5" customHeight="1" x14ac:dyDescent="0.25">
      <c r="A90" s="9">
        <v>100</v>
      </c>
      <c r="B90" s="19"/>
      <c r="C90" s="19"/>
      <c r="D90" s="20" t="s">
        <v>199</v>
      </c>
      <c r="E90" s="21" t="s">
        <v>56</v>
      </c>
      <c r="F90" s="21" t="s">
        <v>204</v>
      </c>
      <c r="G90" s="15">
        <v>300</v>
      </c>
      <c r="H90" s="14">
        <v>0.25</v>
      </c>
      <c r="I90" s="15">
        <f t="shared" si="2"/>
        <v>375</v>
      </c>
      <c r="J90" s="22">
        <v>3</v>
      </c>
      <c r="K90" s="23"/>
      <c r="L90" s="23"/>
      <c r="M90" s="19"/>
    </row>
    <row r="91" spans="1:13" s="18" customFormat="1" ht="16.5" customHeight="1" x14ac:dyDescent="0.25">
      <c r="A91" s="9">
        <v>101</v>
      </c>
      <c r="B91" s="19"/>
      <c r="C91" s="19"/>
      <c r="D91" s="20" t="s">
        <v>199</v>
      </c>
      <c r="E91" s="21" t="s">
        <v>56</v>
      </c>
      <c r="F91" s="21" t="s">
        <v>205</v>
      </c>
      <c r="G91" s="15">
        <v>280</v>
      </c>
      <c r="H91" s="14">
        <v>0.25</v>
      </c>
      <c r="I91" s="15">
        <f t="shared" si="2"/>
        <v>350</v>
      </c>
      <c r="J91" s="22">
        <v>3</v>
      </c>
      <c r="K91" s="23"/>
      <c r="L91" s="23"/>
      <c r="M91" s="19"/>
    </row>
    <row r="92" spans="1:13" s="18" customFormat="1" ht="16.5" customHeight="1" x14ac:dyDescent="0.25">
      <c r="A92" s="9">
        <v>102</v>
      </c>
      <c r="B92" s="19"/>
      <c r="C92" s="19"/>
      <c r="D92" s="20" t="s">
        <v>199</v>
      </c>
      <c r="E92" s="21" t="s">
        <v>20</v>
      </c>
      <c r="F92" s="21" t="s">
        <v>206</v>
      </c>
      <c r="G92" s="15">
        <v>46.07</v>
      </c>
      <c r="H92" s="14">
        <v>0.25</v>
      </c>
      <c r="I92" s="15">
        <f t="shared" si="2"/>
        <v>57.59</v>
      </c>
      <c r="J92" s="22">
        <v>1</v>
      </c>
      <c r="K92" s="23"/>
      <c r="L92" s="23"/>
      <c r="M92" s="19"/>
    </row>
    <row r="93" spans="1:13" s="18" customFormat="1" ht="16.5" customHeight="1" x14ac:dyDescent="0.25">
      <c r="A93" s="9">
        <v>103</v>
      </c>
      <c r="B93" s="19"/>
      <c r="C93" s="19"/>
      <c r="D93" s="20" t="s">
        <v>207</v>
      </c>
      <c r="E93" s="21" t="s">
        <v>42</v>
      </c>
      <c r="F93" s="21" t="s">
        <v>208</v>
      </c>
      <c r="G93" s="15">
        <v>2600</v>
      </c>
      <c r="H93" s="14">
        <v>0.25</v>
      </c>
      <c r="I93" s="15">
        <f t="shared" si="2"/>
        <v>3250</v>
      </c>
      <c r="J93" s="22">
        <v>2</v>
      </c>
      <c r="K93" s="23"/>
      <c r="L93" s="23"/>
      <c r="M93" s="19"/>
    </row>
    <row r="94" spans="1:13" s="18" customFormat="1" ht="16.5" customHeight="1" x14ac:dyDescent="0.25">
      <c r="A94" s="9">
        <v>104</v>
      </c>
      <c r="B94" s="19"/>
      <c r="C94" s="19"/>
      <c r="D94" s="20" t="s">
        <v>207</v>
      </c>
      <c r="E94" s="21" t="s">
        <v>209</v>
      </c>
      <c r="F94" s="21" t="s">
        <v>210</v>
      </c>
      <c r="G94" s="15">
        <v>2642</v>
      </c>
      <c r="H94" s="14">
        <v>0.25</v>
      </c>
      <c r="I94" s="15">
        <f t="shared" si="2"/>
        <v>3302.5</v>
      </c>
      <c r="J94" s="22">
        <v>2</v>
      </c>
      <c r="K94" s="23"/>
      <c r="L94" s="23"/>
      <c r="M94" s="19"/>
    </row>
    <row r="95" spans="1:13" s="18" customFormat="1" ht="16.5" customHeight="1" x14ac:dyDescent="0.25">
      <c r="A95" s="9">
        <v>105</v>
      </c>
      <c r="B95" s="19"/>
      <c r="C95" s="19"/>
      <c r="D95" s="20" t="s">
        <v>211</v>
      </c>
      <c r="E95" s="21" t="s">
        <v>212</v>
      </c>
      <c r="F95" s="21" t="s">
        <v>213</v>
      </c>
      <c r="G95" s="15">
        <v>600</v>
      </c>
      <c r="H95" s="14">
        <v>0.25</v>
      </c>
      <c r="I95" s="15">
        <f t="shared" si="2"/>
        <v>750</v>
      </c>
      <c r="J95" s="22">
        <v>2</v>
      </c>
      <c r="K95" s="23"/>
      <c r="L95" s="23"/>
      <c r="M95" s="19"/>
    </row>
    <row r="96" spans="1:13" s="18" customFormat="1" ht="16.5" customHeight="1" x14ac:dyDescent="0.25">
      <c r="A96" s="9">
        <v>106</v>
      </c>
      <c r="B96" s="19"/>
      <c r="C96" s="19"/>
      <c r="D96" s="20" t="s">
        <v>211</v>
      </c>
      <c r="E96" s="21" t="s">
        <v>56</v>
      </c>
      <c r="F96" s="21" t="s">
        <v>214</v>
      </c>
      <c r="G96" s="15">
        <v>610</v>
      </c>
      <c r="H96" s="14">
        <v>0.25</v>
      </c>
      <c r="I96" s="15">
        <f t="shared" si="2"/>
        <v>762.5</v>
      </c>
      <c r="J96" s="22">
        <v>2</v>
      </c>
      <c r="K96" s="23"/>
      <c r="L96" s="23"/>
      <c r="M96" s="19"/>
    </row>
    <row r="97" spans="1:13" s="18" customFormat="1" ht="16.5" customHeight="1" x14ac:dyDescent="0.25">
      <c r="A97" s="9">
        <v>107</v>
      </c>
      <c r="B97" s="19"/>
      <c r="C97" s="19"/>
      <c r="D97" s="20" t="s">
        <v>211</v>
      </c>
      <c r="E97" s="21" t="s">
        <v>20</v>
      </c>
      <c r="F97" s="21" t="s">
        <v>215</v>
      </c>
      <c r="G97" s="15">
        <v>36.96</v>
      </c>
      <c r="H97" s="14">
        <v>0.25</v>
      </c>
      <c r="I97" s="15">
        <f t="shared" si="2"/>
        <v>46.2</v>
      </c>
      <c r="J97" s="22">
        <v>1</v>
      </c>
      <c r="K97" s="23"/>
      <c r="L97" s="23"/>
      <c r="M97" s="19"/>
    </row>
    <row r="98" spans="1:13" s="18" customFormat="1" ht="16.5" customHeight="1" x14ac:dyDescent="0.25">
      <c r="A98" s="9">
        <v>108</v>
      </c>
      <c r="B98" s="19"/>
      <c r="C98" s="19"/>
      <c r="D98" s="20" t="s">
        <v>216</v>
      </c>
      <c r="E98" s="21" t="s">
        <v>217</v>
      </c>
      <c r="F98" s="21" t="s">
        <v>218</v>
      </c>
      <c r="G98" s="15">
        <v>64</v>
      </c>
      <c r="H98" s="14">
        <v>0.25</v>
      </c>
      <c r="I98" s="15">
        <f t="shared" si="2"/>
        <v>80</v>
      </c>
      <c r="J98" s="22">
        <v>1</v>
      </c>
      <c r="K98" s="23"/>
      <c r="L98" s="23"/>
      <c r="M98" s="19"/>
    </row>
    <row r="99" spans="1:13" s="18" customFormat="1" ht="16.5" customHeight="1" x14ac:dyDescent="0.25">
      <c r="A99" s="9">
        <v>109</v>
      </c>
      <c r="B99" s="19"/>
      <c r="C99" s="19"/>
      <c r="D99" s="20" t="s">
        <v>216</v>
      </c>
      <c r="E99" s="21" t="s">
        <v>219</v>
      </c>
      <c r="F99" s="21" t="s">
        <v>220</v>
      </c>
      <c r="G99" s="15">
        <v>509.44</v>
      </c>
      <c r="H99" s="14">
        <v>0.25</v>
      </c>
      <c r="I99" s="15">
        <f t="shared" si="2"/>
        <v>636.79999999999995</v>
      </c>
      <c r="J99" s="22">
        <v>2</v>
      </c>
      <c r="K99" s="23"/>
      <c r="L99" s="23"/>
      <c r="M99" s="19"/>
    </row>
    <row r="100" spans="1:13" s="18" customFormat="1" ht="16.5" customHeight="1" x14ac:dyDescent="0.25">
      <c r="A100" s="9">
        <v>110</v>
      </c>
      <c r="B100" s="19"/>
      <c r="C100" s="19"/>
      <c r="D100" s="20" t="s">
        <v>216</v>
      </c>
      <c r="E100" s="21" t="s">
        <v>221</v>
      </c>
      <c r="F100" s="21" t="s">
        <v>222</v>
      </c>
      <c r="G100" s="15">
        <v>2400</v>
      </c>
      <c r="H100" s="14">
        <v>0.25</v>
      </c>
      <c r="I100" s="15">
        <f t="shared" si="2"/>
        <v>3000</v>
      </c>
      <c r="J100" s="22">
        <v>2</v>
      </c>
      <c r="K100" s="23"/>
      <c r="L100" s="23"/>
      <c r="M100" s="19"/>
    </row>
    <row r="101" spans="1:13" s="18" customFormat="1" ht="16.5" customHeight="1" x14ac:dyDescent="0.25">
      <c r="A101" s="9">
        <v>111</v>
      </c>
      <c r="B101" s="19"/>
      <c r="C101" s="19"/>
      <c r="D101" s="20" t="s">
        <v>223</v>
      </c>
      <c r="E101" s="21" t="s">
        <v>148</v>
      </c>
      <c r="F101" s="21" t="s">
        <v>224</v>
      </c>
      <c r="G101" s="15">
        <v>212</v>
      </c>
      <c r="H101" s="14">
        <v>0</v>
      </c>
      <c r="I101" s="15">
        <f t="shared" si="2"/>
        <v>212</v>
      </c>
      <c r="J101" s="22">
        <v>1</v>
      </c>
      <c r="K101" s="23"/>
      <c r="L101" s="23"/>
      <c r="M101" s="19"/>
    </row>
    <row r="102" spans="1:13" s="18" customFormat="1" ht="16.5" customHeight="1" x14ac:dyDescent="0.25">
      <c r="A102" s="9">
        <v>112</v>
      </c>
      <c r="B102" s="19"/>
      <c r="C102" s="19"/>
      <c r="D102" s="20" t="s">
        <v>223</v>
      </c>
      <c r="E102" s="21" t="s">
        <v>148</v>
      </c>
      <c r="F102" s="21" t="s">
        <v>225</v>
      </c>
      <c r="G102" s="15">
        <v>2314</v>
      </c>
      <c r="H102" s="14">
        <v>0</v>
      </c>
      <c r="I102" s="15">
        <f t="shared" si="2"/>
        <v>2314</v>
      </c>
      <c r="J102" s="22">
        <v>1</v>
      </c>
      <c r="K102" s="23"/>
      <c r="L102" s="23"/>
      <c r="M102" s="19"/>
    </row>
    <row r="103" spans="1:13" s="18" customFormat="1" ht="16.5" customHeight="1" x14ac:dyDescent="0.25">
      <c r="A103" s="9">
        <v>113</v>
      </c>
      <c r="B103" s="19"/>
      <c r="C103" s="19"/>
      <c r="D103" s="20" t="s">
        <v>226</v>
      </c>
      <c r="E103" s="21" t="s">
        <v>227</v>
      </c>
      <c r="F103" s="21" t="s">
        <v>228</v>
      </c>
      <c r="G103" s="15">
        <v>70</v>
      </c>
      <c r="H103" s="14">
        <v>0.25</v>
      </c>
      <c r="I103" s="15">
        <f t="shared" si="2"/>
        <v>87.5</v>
      </c>
      <c r="J103" s="22">
        <v>2</v>
      </c>
      <c r="K103" s="23"/>
      <c r="L103" s="23"/>
      <c r="M103" s="19"/>
    </row>
    <row r="104" spans="1:13" s="18" customFormat="1" ht="16.5" customHeight="1" x14ac:dyDescent="0.25">
      <c r="A104" s="9">
        <v>114</v>
      </c>
      <c r="B104" s="19">
        <v>4</v>
      </c>
      <c r="C104" s="19">
        <v>9</v>
      </c>
      <c r="D104" s="20">
        <v>45735</v>
      </c>
      <c r="E104" s="21" t="s">
        <v>89</v>
      </c>
      <c r="F104" s="21" t="s">
        <v>229</v>
      </c>
      <c r="G104" s="15">
        <v>85.99</v>
      </c>
      <c r="H104" s="14">
        <v>0.25</v>
      </c>
      <c r="I104" s="15">
        <f t="shared" si="2"/>
        <v>107.49</v>
      </c>
      <c r="J104" s="22">
        <v>1</v>
      </c>
      <c r="K104" s="23"/>
      <c r="L104" s="23"/>
      <c r="M104" s="19"/>
    </row>
    <row r="105" spans="1:13" s="18" customFormat="1" ht="16.5" customHeight="1" x14ac:dyDescent="0.25">
      <c r="A105" s="9">
        <v>115</v>
      </c>
      <c r="B105" s="19"/>
      <c r="C105" s="19"/>
      <c r="D105" s="20" t="s">
        <v>230</v>
      </c>
      <c r="E105" s="21" t="s">
        <v>68</v>
      </c>
      <c r="F105" s="21" t="s">
        <v>231</v>
      </c>
      <c r="G105" s="15">
        <v>170</v>
      </c>
      <c r="H105" s="14">
        <v>0.25</v>
      </c>
      <c r="I105" s="15">
        <f t="shared" si="2"/>
        <v>212.5</v>
      </c>
      <c r="J105" s="22">
        <v>2</v>
      </c>
      <c r="K105" s="23"/>
      <c r="L105" s="23"/>
      <c r="M105" s="19"/>
    </row>
    <row r="106" spans="1:13" s="18" customFormat="1" ht="16.5" customHeight="1" x14ac:dyDescent="0.25">
      <c r="A106" s="9">
        <v>116</v>
      </c>
      <c r="B106" s="19">
        <v>3</v>
      </c>
      <c r="C106" s="19">
        <v>2</v>
      </c>
      <c r="D106" s="20" t="s">
        <v>232</v>
      </c>
      <c r="E106" s="21" t="s">
        <v>84</v>
      </c>
      <c r="F106" s="21" t="s">
        <v>233</v>
      </c>
      <c r="G106" s="15">
        <v>30</v>
      </c>
      <c r="H106" s="14">
        <v>0.25</v>
      </c>
      <c r="I106" s="15">
        <f t="shared" si="2"/>
        <v>37.5</v>
      </c>
      <c r="J106" s="22">
        <v>1</v>
      </c>
      <c r="K106" s="23"/>
      <c r="L106" s="23"/>
      <c r="M106" s="19"/>
    </row>
    <row r="107" spans="1:13" s="18" customFormat="1" ht="16.5" customHeight="1" x14ac:dyDescent="0.25">
      <c r="A107" s="9">
        <v>117</v>
      </c>
      <c r="B107" s="19">
        <v>3</v>
      </c>
      <c r="C107" s="19">
        <v>2</v>
      </c>
      <c r="D107" s="20" t="s">
        <v>232</v>
      </c>
      <c r="E107" s="21" t="s">
        <v>234</v>
      </c>
      <c r="F107" s="21" t="s">
        <v>235</v>
      </c>
      <c r="G107" s="15">
        <v>48</v>
      </c>
      <c r="H107" s="14">
        <v>0.25</v>
      </c>
      <c r="I107" s="15">
        <f t="shared" si="2"/>
        <v>60</v>
      </c>
      <c r="J107" s="22">
        <v>1</v>
      </c>
      <c r="K107" s="23"/>
      <c r="L107" s="23"/>
      <c r="M107" s="19"/>
    </row>
    <row r="108" spans="1:13" s="18" customFormat="1" ht="16.5" customHeight="1" x14ac:dyDescent="0.25">
      <c r="A108" s="9">
        <v>119</v>
      </c>
      <c r="B108" s="19"/>
      <c r="C108" s="19"/>
      <c r="D108" s="20" t="s">
        <v>236</v>
      </c>
      <c r="E108" s="21" t="s">
        <v>239</v>
      </c>
      <c r="F108" s="21" t="s">
        <v>240</v>
      </c>
      <c r="G108" s="15">
        <v>675</v>
      </c>
      <c r="H108" s="14">
        <v>0</v>
      </c>
      <c r="I108" s="15">
        <f t="shared" si="2"/>
        <v>675</v>
      </c>
      <c r="J108" s="22">
        <v>2</v>
      </c>
      <c r="K108" s="23"/>
      <c r="L108" s="23"/>
      <c r="M108" s="19"/>
    </row>
    <row r="109" spans="1:13" s="18" customFormat="1" ht="16.5" customHeight="1" x14ac:dyDescent="0.25">
      <c r="A109" s="9">
        <v>120</v>
      </c>
      <c r="B109" s="19">
        <v>4</v>
      </c>
      <c r="C109" s="19">
        <v>6</v>
      </c>
      <c r="D109" s="20" t="s">
        <v>241</v>
      </c>
      <c r="E109" s="21" t="s">
        <v>242</v>
      </c>
      <c r="F109" s="21" t="s">
        <v>243</v>
      </c>
      <c r="G109" s="15">
        <v>101.35</v>
      </c>
      <c r="H109" s="14">
        <v>0.25</v>
      </c>
      <c r="I109" s="15">
        <f t="shared" si="2"/>
        <v>126.69</v>
      </c>
      <c r="J109" s="22">
        <v>1</v>
      </c>
      <c r="K109" s="23"/>
      <c r="L109" s="23"/>
      <c r="M109" s="19"/>
    </row>
    <row r="110" spans="1:13" s="18" customFormat="1" ht="16.5" customHeight="1" x14ac:dyDescent="0.25">
      <c r="A110" s="9">
        <v>121</v>
      </c>
      <c r="B110" s="19"/>
      <c r="C110" s="19"/>
      <c r="D110" s="20" t="s">
        <v>241</v>
      </c>
      <c r="E110" s="21" t="s">
        <v>221</v>
      </c>
      <c r="F110" s="21" t="s">
        <v>244</v>
      </c>
      <c r="G110" s="15">
        <v>200</v>
      </c>
      <c r="H110" s="14">
        <v>0.25</v>
      </c>
      <c r="I110" s="15">
        <f t="shared" si="2"/>
        <v>250</v>
      </c>
      <c r="J110" s="22">
        <v>2</v>
      </c>
      <c r="K110" s="23"/>
      <c r="L110" s="23"/>
      <c r="M110" s="19"/>
    </row>
    <row r="111" spans="1:13" s="18" customFormat="1" ht="15" x14ac:dyDescent="0.25">
      <c r="A111" s="9">
        <v>122</v>
      </c>
      <c r="B111" s="19"/>
      <c r="C111" s="19"/>
      <c r="D111" s="20" t="s">
        <v>241</v>
      </c>
      <c r="E111" s="21" t="s">
        <v>234</v>
      </c>
      <c r="F111" s="21" t="s">
        <v>245</v>
      </c>
      <c r="G111" s="15">
        <v>150</v>
      </c>
      <c r="H111" s="14">
        <v>0.25</v>
      </c>
      <c r="I111" s="15">
        <f t="shared" si="2"/>
        <v>187.5</v>
      </c>
      <c r="J111" s="22">
        <v>1</v>
      </c>
      <c r="K111" s="23"/>
      <c r="L111" s="23"/>
      <c r="M111" s="19"/>
    </row>
    <row r="112" spans="1:13" s="18" customFormat="1" ht="16.5" customHeight="1" x14ac:dyDescent="0.25">
      <c r="A112" s="9">
        <v>123</v>
      </c>
      <c r="B112" s="19">
        <v>3</v>
      </c>
      <c r="C112" s="19">
        <v>2</v>
      </c>
      <c r="D112" s="20" t="s">
        <v>246</v>
      </c>
      <c r="E112" s="21" t="s">
        <v>84</v>
      </c>
      <c r="F112" s="21" t="s">
        <v>247</v>
      </c>
      <c r="G112" s="15">
        <v>30</v>
      </c>
      <c r="H112" s="14">
        <v>0.25</v>
      </c>
      <c r="I112" s="15">
        <f t="shared" si="2"/>
        <v>37.5</v>
      </c>
      <c r="J112" s="22">
        <v>1</v>
      </c>
      <c r="K112" s="23"/>
      <c r="L112" s="23"/>
      <c r="M112" s="19"/>
    </row>
    <row r="113" spans="1:13" s="18" customFormat="1" ht="16.5" customHeight="1" x14ac:dyDescent="0.25">
      <c r="A113" s="9">
        <v>124</v>
      </c>
      <c r="B113" s="19">
        <v>3</v>
      </c>
      <c r="C113" s="19"/>
      <c r="D113" s="20" t="s">
        <v>248</v>
      </c>
      <c r="E113" s="21" t="s">
        <v>14</v>
      </c>
      <c r="F113" s="12" t="s">
        <v>198</v>
      </c>
      <c r="G113" s="15">
        <v>66.16</v>
      </c>
      <c r="H113" s="14">
        <v>0.25</v>
      </c>
      <c r="I113" s="15">
        <f t="shared" si="2"/>
        <v>82.7</v>
      </c>
      <c r="J113" s="22">
        <v>1</v>
      </c>
      <c r="K113" s="23"/>
      <c r="L113" s="23"/>
      <c r="M113" s="19"/>
    </row>
    <row r="114" spans="1:13" s="18" customFormat="1" ht="16.5" customHeight="1" x14ac:dyDescent="0.25">
      <c r="A114" s="9">
        <v>125</v>
      </c>
      <c r="B114" s="19">
        <v>3</v>
      </c>
      <c r="C114" s="19">
        <v>2</v>
      </c>
      <c r="D114" s="20" t="s">
        <v>249</v>
      </c>
      <c r="E114" s="21" t="s">
        <v>250</v>
      </c>
      <c r="F114" s="21" t="s">
        <v>251</v>
      </c>
      <c r="G114" s="15">
        <v>1000</v>
      </c>
      <c r="H114" s="14">
        <v>0.25</v>
      </c>
      <c r="I114" s="15">
        <f t="shared" si="2"/>
        <v>1250</v>
      </c>
      <c r="J114" s="22">
        <v>2</v>
      </c>
      <c r="K114" s="23"/>
      <c r="L114" s="23"/>
      <c r="M114" s="19"/>
    </row>
    <row r="115" spans="1:13" s="18" customFormat="1" ht="16.5" customHeight="1" x14ac:dyDescent="0.25">
      <c r="A115" s="9">
        <v>126</v>
      </c>
      <c r="B115" s="19"/>
      <c r="C115" s="19"/>
      <c r="D115" s="20" t="s">
        <v>252</v>
      </c>
      <c r="E115" s="21" t="s">
        <v>172</v>
      </c>
      <c r="F115" s="21" t="s">
        <v>253</v>
      </c>
      <c r="G115" s="15">
        <v>21.6</v>
      </c>
      <c r="H115" s="14">
        <v>0.25</v>
      </c>
      <c r="I115" s="15">
        <f t="shared" si="2"/>
        <v>27</v>
      </c>
      <c r="J115" s="22">
        <v>1</v>
      </c>
      <c r="K115" s="23"/>
      <c r="L115" s="23"/>
      <c r="M115" s="19"/>
    </row>
    <row r="116" spans="1:13" s="18" customFormat="1" ht="16.5" customHeight="1" x14ac:dyDescent="0.25">
      <c r="A116" s="9">
        <v>127</v>
      </c>
      <c r="B116" s="19"/>
      <c r="C116" s="19"/>
      <c r="D116" s="20" t="s">
        <v>254</v>
      </c>
      <c r="E116" s="21" t="s">
        <v>76</v>
      </c>
      <c r="F116" s="21" t="s">
        <v>255</v>
      </c>
      <c r="G116" s="15">
        <v>720</v>
      </c>
      <c r="H116" s="14">
        <v>0</v>
      </c>
      <c r="I116" s="15">
        <f t="shared" si="2"/>
        <v>720</v>
      </c>
      <c r="J116" s="22">
        <v>1</v>
      </c>
      <c r="K116" s="23"/>
      <c r="L116" s="23"/>
      <c r="M116" s="19"/>
    </row>
    <row r="117" spans="1:13" s="18" customFormat="1" ht="16.5" customHeight="1" x14ac:dyDescent="0.25">
      <c r="A117" s="9">
        <v>128</v>
      </c>
      <c r="B117" s="19"/>
      <c r="C117" s="19"/>
      <c r="D117" s="20" t="s">
        <v>254</v>
      </c>
      <c r="E117" s="21" t="s">
        <v>256</v>
      </c>
      <c r="F117" s="21" t="s">
        <v>257</v>
      </c>
      <c r="G117" s="15">
        <v>600</v>
      </c>
      <c r="H117" s="14">
        <v>0.25</v>
      </c>
      <c r="I117" s="15">
        <f t="shared" si="2"/>
        <v>750</v>
      </c>
      <c r="J117" s="22">
        <v>2</v>
      </c>
      <c r="K117" s="23"/>
      <c r="L117" s="23"/>
      <c r="M117" s="19"/>
    </row>
    <row r="118" spans="1:13" s="18" customFormat="1" ht="16.5" customHeight="1" x14ac:dyDescent="0.25">
      <c r="A118" s="9">
        <v>130</v>
      </c>
      <c r="B118" s="19"/>
      <c r="C118" s="19"/>
      <c r="D118" s="20" t="s">
        <v>258</v>
      </c>
      <c r="E118" s="25" t="s">
        <v>261</v>
      </c>
      <c r="F118" s="24" t="s">
        <v>262</v>
      </c>
      <c r="G118" s="15">
        <f>405.6</f>
        <v>405.6</v>
      </c>
      <c r="H118" s="14">
        <v>0.25</v>
      </c>
      <c r="I118" s="15">
        <f>Tablica463[[#This Row],[Iznos ukupno (bez PDV-a)
EUR:]]*1.25</f>
        <v>507</v>
      </c>
      <c r="J118" s="22">
        <v>1</v>
      </c>
      <c r="K118" s="23"/>
      <c r="L118" s="23"/>
      <c r="M118" s="19"/>
    </row>
    <row r="119" spans="1:13" s="18" customFormat="1" ht="16.5" customHeight="1" x14ac:dyDescent="0.25">
      <c r="A119" s="9">
        <v>131</v>
      </c>
      <c r="B119" s="19">
        <v>3</v>
      </c>
      <c r="C119" s="19">
        <v>2</v>
      </c>
      <c r="D119" s="20" t="s">
        <v>258</v>
      </c>
      <c r="E119" s="25" t="s">
        <v>263</v>
      </c>
      <c r="F119" s="24" t="s">
        <v>264</v>
      </c>
      <c r="G119" s="15">
        <v>35.119999999999997</v>
      </c>
      <c r="H119" s="14">
        <v>0.13</v>
      </c>
      <c r="I119" s="15">
        <f t="shared" ref="I119:I181" si="3">ROUND(G119*(1+H119),2)</f>
        <v>39.69</v>
      </c>
      <c r="J119" s="22">
        <v>2</v>
      </c>
      <c r="K119" s="23"/>
      <c r="L119" s="23"/>
      <c r="M119" s="19"/>
    </row>
    <row r="120" spans="1:13" s="18" customFormat="1" ht="16.5" customHeight="1" x14ac:dyDescent="0.25">
      <c r="A120" s="9">
        <v>132</v>
      </c>
      <c r="B120" s="19">
        <v>4</v>
      </c>
      <c r="C120" s="19">
        <v>5</v>
      </c>
      <c r="D120" s="20" t="s">
        <v>258</v>
      </c>
      <c r="E120" s="21" t="s">
        <v>265</v>
      </c>
      <c r="F120" s="21" t="s">
        <v>266</v>
      </c>
      <c r="G120" s="15">
        <v>276.57</v>
      </c>
      <c r="H120" s="14">
        <v>0.25</v>
      </c>
      <c r="I120" s="15">
        <f t="shared" si="3"/>
        <v>345.71</v>
      </c>
      <c r="J120" s="22">
        <v>2</v>
      </c>
      <c r="K120" s="23"/>
      <c r="L120" s="23"/>
      <c r="M120" s="19"/>
    </row>
    <row r="121" spans="1:13" s="18" customFormat="1" ht="16.5" customHeight="1" x14ac:dyDescent="0.25">
      <c r="A121" s="9">
        <v>133</v>
      </c>
      <c r="B121" s="19">
        <v>3</v>
      </c>
      <c r="C121" s="19">
        <v>2</v>
      </c>
      <c r="D121" s="20" t="s">
        <v>258</v>
      </c>
      <c r="E121" s="21" t="s">
        <v>267</v>
      </c>
      <c r="F121" s="24" t="s">
        <v>268</v>
      </c>
      <c r="G121" s="15">
        <v>250</v>
      </c>
      <c r="H121" s="14">
        <v>0.25</v>
      </c>
      <c r="I121" s="15">
        <f t="shared" si="3"/>
        <v>312.5</v>
      </c>
      <c r="J121" s="22">
        <v>2</v>
      </c>
      <c r="K121" s="23"/>
      <c r="L121" s="23"/>
      <c r="M121" s="19"/>
    </row>
    <row r="122" spans="1:13" s="18" customFormat="1" ht="16.5" customHeight="1" x14ac:dyDescent="0.25">
      <c r="A122" s="9">
        <v>134</v>
      </c>
      <c r="B122" s="19">
        <v>4</v>
      </c>
      <c r="C122" s="19">
        <v>6</v>
      </c>
      <c r="D122" s="20" t="s">
        <v>269</v>
      </c>
      <c r="E122" s="37" t="s">
        <v>270</v>
      </c>
      <c r="F122" s="38" t="s">
        <v>271</v>
      </c>
      <c r="G122" s="39">
        <v>800</v>
      </c>
      <c r="H122" s="14">
        <v>0</v>
      </c>
      <c r="I122" s="15">
        <v>800</v>
      </c>
      <c r="J122" s="22">
        <v>2</v>
      </c>
      <c r="K122" s="23"/>
      <c r="L122" s="23"/>
      <c r="M122" s="19"/>
    </row>
    <row r="123" spans="1:13" s="18" customFormat="1" ht="16.5" customHeight="1" x14ac:dyDescent="0.25">
      <c r="A123" s="9">
        <v>135</v>
      </c>
      <c r="B123" s="19">
        <v>4</v>
      </c>
      <c r="C123" s="19">
        <v>9</v>
      </c>
      <c r="D123" s="20">
        <v>45754</v>
      </c>
      <c r="E123" s="21" t="s">
        <v>272</v>
      </c>
      <c r="F123" s="12" t="s">
        <v>273</v>
      </c>
      <c r="G123" s="15">
        <f>853/1.25</f>
        <v>682.4</v>
      </c>
      <c r="H123" s="14">
        <v>0.25</v>
      </c>
      <c r="I123" s="15">
        <f t="shared" si="3"/>
        <v>853</v>
      </c>
      <c r="J123" s="22">
        <v>1</v>
      </c>
      <c r="K123" s="23"/>
      <c r="L123" s="23"/>
      <c r="M123" s="19"/>
    </row>
    <row r="124" spans="1:13" s="18" customFormat="1" ht="16.5" customHeight="1" x14ac:dyDescent="0.25">
      <c r="A124" s="9">
        <v>136</v>
      </c>
      <c r="B124" s="19">
        <v>4</v>
      </c>
      <c r="C124" s="19">
        <v>5</v>
      </c>
      <c r="D124" s="20" t="s">
        <v>269</v>
      </c>
      <c r="E124" s="21" t="s">
        <v>20</v>
      </c>
      <c r="F124" s="12" t="s">
        <v>274</v>
      </c>
      <c r="G124" s="15">
        <v>40.229999999999997</v>
      </c>
      <c r="H124" s="14">
        <v>0.25</v>
      </c>
      <c r="I124" s="15">
        <f t="shared" si="3"/>
        <v>50.29</v>
      </c>
      <c r="J124" s="22">
        <v>1</v>
      </c>
      <c r="K124" s="23"/>
      <c r="L124" s="23"/>
      <c r="M124" s="19"/>
    </row>
    <row r="125" spans="1:13" s="18" customFormat="1" ht="16.5" customHeight="1" x14ac:dyDescent="0.25">
      <c r="A125" s="9">
        <v>137</v>
      </c>
      <c r="B125" s="19">
        <v>4</v>
      </c>
      <c r="C125" s="19">
        <v>5</v>
      </c>
      <c r="D125" s="20" t="s">
        <v>269</v>
      </c>
      <c r="E125" s="21" t="s">
        <v>20</v>
      </c>
      <c r="F125" s="21" t="s">
        <v>275</v>
      </c>
      <c r="G125" s="15">
        <v>53.32</v>
      </c>
      <c r="H125" s="14">
        <v>0.25</v>
      </c>
      <c r="I125" s="15">
        <f t="shared" si="3"/>
        <v>66.650000000000006</v>
      </c>
      <c r="J125" s="22">
        <v>1</v>
      </c>
      <c r="K125" s="23"/>
      <c r="L125" s="23"/>
      <c r="M125" s="19"/>
    </row>
    <row r="126" spans="1:13" s="18" customFormat="1" ht="16.5" customHeight="1" x14ac:dyDescent="0.25">
      <c r="A126" s="9">
        <v>138</v>
      </c>
      <c r="B126" s="19">
        <v>4</v>
      </c>
      <c r="C126" s="19">
        <v>5</v>
      </c>
      <c r="D126" s="20" t="s">
        <v>269</v>
      </c>
      <c r="E126" s="21" t="s">
        <v>148</v>
      </c>
      <c r="F126" s="21" t="s">
        <v>276</v>
      </c>
      <c r="G126" s="15">
        <v>538.5</v>
      </c>
      <c r="H126" s="14">
        <v>0.25</v>
      </c>
      <c r="I126" s="15">
        <f t="shared" si="3"/>
        <v>673.13</v>
      </c>
      <c r="J126" s="22">
        <v>3</v>
      </c>
      <c r="K126" s="23"/>
      <c r="L126" s="23"/>
      <c r="M126" s="19"/>
    </row>
    <row r="127" spans="1:13" s="18" customFormat="1" ht="16.5" customHeight="1" x14ac:dyDescent="0.25">
      <c r="A127" s="9">
        <v>139</v>
      </c>
      <c r="B127" s="19">
        <v>4</v>
      </c>
      <c r="C127" s="19">
        <v>5</v>
      </c>
      <c r="D127" s="20" t="s">
        <v>269</v>
      </c>
      <c r="E127" s="21" t="s">
        <v>148</v>
      </c>
      <c r="F127" s="21" t="s">
        <v>277</v>
      </c>
      <c r="G127" s="40">
        <v>286</v>
      </c>
      <c r="H127" s="14">
        <v>0.25</v>
      </c>
      <c r="I127" s="15">
        <f t="shared" si="3"/>
        <v>357.5</v>
      </c>
      <c r="J127" s="22">
        <v>3</v>
      </c>
      <c r="K127" s="23"/>
      <c r="L127" s="23"/>
      <c r="M127" s="19"/>
    </row>
    <row r="128" spans="1:13" s="18" customFormat="1" ht="16.5" customHeight="1" x14ac:dyDescent="0.25">
      <c r="A128" s="9">
        <v>140</v>
      </c>
      <c r="B128" s="19">
        <v>4</v>
      </c>
      <c r="C128" s="19">
        <v>5</v>
      </c>
      <c r="D128" s="20" t="s">
        <v>269</v>
      </c>
      <c r="E128" s="21" t="s">
        <v>96</v>
      </c>
      <c r="F128" s="21" t="s">
        <v>278</v>
      </c>
      <c r="G128" s="15">
        <v>253</v>
      </c>
      <c r="H128" s="14">
        <v>0.25</v>
      </c>
      <c r="I128" s="15">
        <f t="shared" si="3"/>
        <v>316.25</v>
      </c>
      <c r="J128" s="22">
        <v>2</v>
      </c>
      <c r="K128" s="23"/>
      <c r="L128" s="23"/>
      <c r="M128" s="19"/>
    </row>
    <row r="129" spans="1:13" s="18" customFormat="1" ht="16.5" customHeight="1" x14ac:dyDescent="0.25">
      <c r="A129" s="9">
        <v>141</v>
      </c>
      <c r="B129" s="19"/>
      <c r="C129" s="19"/>
      <c r="D129" s="20" t="s">
        <v>279</v>
      </c>
      <c r="E129" s="21" t="s">
        <v>280</v>
      </c>
      <c r="F129" s="21" t="s">
        <v>281</v>
      </c>
      <c r="G129" s="15">
        <v>520</v>
      </c>
      <c r="H129" s="14">
        <v>0</v>
      </c>
      <c r="I129" s="15">
        <f t="shared" si="3"/>
        <v>520</v>
      </c>
      <c r="J129" s="22">
        <v>2</v>
      </c>
      <c r="K129" s="23"/>
      <c r="L129" s="23"/>
      <c r="M129" s="19"/>
    </row>
    <row r="130" spans="1:13" s="18" customFormat="1" ht="16.5" customHeight="1" x14ac:dyDescent="0.25">
      <c r="A130" s="9">
        <v>142</v>
      </c>
      <c r="B130" s="19"/>
      <c r="C130" s="19"/>
      <c r="D130" s="20"/>
      <c r="E130" s="21" t="s">
        <v>282</v>
      </c>
      <c r="F130" s="24"/>
      <c r="G130" s="15">
        <v>0</v>
      </c>
      <c r="H130" s="14">
        <v>0.25</v>
      </c>
      <c r="I130" s="15">
        <f t="shared" si="3"/>
        <v>0</v>
      </c>
      <c r="J130" s="22">
        <v>1</v>
      </c>
      <c r="K130" s="23"/>
      <c r="L130" s="23"/>
      <c r="M130" s="19"/>
    </row>
    <row r="131" spans="1:13" s="18" customFormat="1" ht="16.5" customHeight="1" x14ac:dyDescent="0.25">
      <c r="A131" s="9">
        <v>143</v>
      </c>
      <c r="B131" s="19">
        <v>4</v>
      </c>
      <c r="C131" s="19"/>
      <c r="D131" s="20" t="s">
        <v>283</v>
      </c>
      <c r="E131" s="21" t="s">
        <v>284</v>
      </c>
      <c r="F131" s="21" t="s">
        <v>285</v>
      </c>
      <c r="G131" s="15">
        <v>400</v>
      </c>
      <c r="H131" s="14">
        <v>0.25</v>
      </c>
      <c r="I131" s="15">
        <f t="shared" si="3"/>
        <v>500</v>
      </c>
      <c r="J131" s="22">
        <v>2</v>
      </c>
      <c r="K131" s="23"/>
      <c r="L131" s="23"/>
      <c r="M131" s="19"/>
    </row>
    <row r="132" spans="1:13" s="18" customFormat="1" ht="16.5" customHeight="1" x14ac:dyDescent="0.25">
      <c r="A132" s="9">
        <v>144</v>
      </c>
      <c r="B132" s="19">
        <v>3</v>
      </c>
      <c r="C132" s="19">
        <v>2</v>
      </c>
      <c r="D132" s="20" t="s">
        <v>286</v>
      </c>
      <c r="E132" s="21" t="s">
        <v>87</v>
      </c>
      <c r="F132" s="21" t="s">
        <v>287</v>
      </c>
      <c r="G132" s="15">
        <v>160</v>
      </c>
      <c r="H132" s="14">
        <v>0.25</v>
      </c>
      <c r="I132" s="15">
        <f t="shared" si="3"/>
        <v>200</v>
      </c>
      <c r="J132" s="22">
        <v>2</v>
      </c>
      <c r="K132" s="23"/>
      <c r="L132" s="23"/>
      <c r="M132" s="19"/>
    </row>
    <row r="133" spans="1:13" s="18" customFormat="1" ht="16.5" customHeight="1" x14ac:dyDescent="0.25">
      <c r="A133" s="9">
        <v>145</v>
      </c>
      <c r="B133" s="19"/>
      <c r="C133" s="19"/>
      <c r="D133" s="20" t="s">
        <v>286</v>
      </c>
      <c r="E133" s="21" t="s">
        <v>156</v>
      </c>
      <c r="F133" s="21" t="s">
        <v>288</v>
      </c>
      <c r="G133" s="15">
        <v>456</v>
      </c>
      <c r="H133" s="14">
        <v>0.25</v>
      </c>
      <c r="I133" s="15">
        <f t="shared" si="3"/>
        <v>570</v>
      </c>
      <c r="J133" s="22">
        <v>3</v>
      </c>
      <c r="K133" s="23"/>
      <c r="L133" s="23"/>
      <c r="M133" s="19"/>
    </row>
    <row r="134" spans="1:13" s="18" customFormat="1" ht="16.5" customHeight="1" x14ac:dyDescent="0.25">
      <c r="A134" s="9">
        <v>146</v>
      </c>
      <c r="B134" s="19"/>
      <c r="C134" s="19"/>
      <c r="D134" s="20" t="s">
        <v>286</v>
      </c>
      <c r="E134" s="21" t="s">
        <v>76</v>
      </c>
      <c r="F134" s="21" t="s">
        <v>289</v>
      </c>
      <c r="G134" s="15">
        <v>350</v>
      </c>
      <c r="H134" s="14">
        <v>0</v>
      </c>
      <c r="I134" s="15">
        <f t="shared" si="3"/>
        <v>350</v>
      </c>
      <c r="J134" s="22">
        <v>1</v>
      </c>
      <c r="K134" s="23"/>
      <c r="L134" s="23"/>
      <c r="M134" s="19"/>
    </row>
    <row r="135" spans="1:13" s="18" customFormat="1" ht="16.5" customHeight="1" x14ac:dyDescent="0.25">
      <c r="A135" s="9">
        <v>147</v>
      </c>
      <c r="B135" s="19"/>
      <c r="C135" s="19"/>
      <c r="D135" s="20" t="s">
        <v>290</v>
      </c>
      <c r="E135" s="21" t="s">
        <v>37</v>
      </c>
      <c r="F135" s="21" t="s">
        <v>170</v>
      </c>
      <c r="G135" s="15">
        <v>234</v>
      </c>
      <c r="H135" s="14">
        <v>0.05</v>
      </c>
      <c r="I135" s="15">
        <f t="shared" si="3"/>
        <v>245.7</v>
      </c>
      <c r="J135" s="22">
        <v>1</v>
      </c>
      <c r="K135" s="23"/>
      <c r="L135" s="23"/>
      <c r="M135" s="19"/>
    </row>
    <row r="136" spans="1:13" s="18" customFormat="1" ht="16.5" customHeight="1" x14ac:dyDescent="0.25">
      <c r="A136" s="9">
        <v>148</v>
      </c>
      <c r="B136" s="19"/>
      <c r="C136" s="19"/>
      <c r="D136" s="20" t="s">
        <v>291</v>
      </c>
      <c r="E136" s="21" t="s">
        <v>172</v>
      </c>
      <c r="F136" s="41" t="s">
        <v>292</v>
      </c>
      <c r="G136" s="15">
        <v>300</v>
      </c>
      <c r="H136" s="14">
        <v>0.25</v>
      </c>
      <c r="I136" s="15">
        <f t="shared" si="3"/>
        <v>375</v>
      </c>
      <c r="J136" s="22">
        <v>2</v>
      </c>
      <c r="K136" s="23"/>
      <c r="L136" s="23"/>
      <c r="M136" s="19"/>
    </row>
    <row r="137" spans="1:13" s="18" customFormat="1" ht="16.5" customHeight="1" x14ac:dyDescent="0.25">
      <c r="A137" s="9">
        <v>149</v>
      </c>
      <c r="B137" s="19">
        <v>3</v>
      </c>
      <c r="C137" s="19">
        <v>2</v>
      </c>
      <c r="D137" s="20" t="s">
        <v>293</v>
      </c>
      <c r="E137" s="21" t="s">
        <v>162</v>
      </c>
      <c r="F137" s="21" t="s">
        <v>294</v>
      </c>
      <c r="G137" s="15">
        <v>275</v>
      </c>
      <c r="H137" s="14">
        <v>0</v>
      </c>
      <c r="I137" s="15">
        <f t="shared" si="3"/>
        <v>275</v>
      </c>
      <c r="J137" s="22">
        <v>1</v>
      </c>
      <c r="K137" s="23"/>
      <c r="L137" s="23"/>
      <c r="M137" s="19"/>
    </row>
    <row r="138" spans="1:13" s="18" customFormat="1" ht="16.5" customHeight="1" x14ac:dyDescent="0.25">
      <c r="A138" s="9">
        <v>150</v>
      </c>
      <c r="B138" s="19">
        <v>4</v>
      </c>
      <c r="C138" s="19">
        <v>5</v>
      </c>
      <c r="D138" s="20" t="s">
        <v>291</v>
      </c>
      <c r="E138" s="21" t="s">
        <v>56</v>
      </c>
      <c r="F138" s="21" t="s">
        <v>295</v>
      </c>
      <c r="G138" s="15">
        <v>1852</v>
      </c>
      <c r="H138" s="14">
        <v>0.25</v>
      </c>
      <c r="I138" s="15">
        <f t="shared" si="3"/>
        <v>2315</v>
      </c>
      <c r="J138" s="22">
        <v>3</v>
      </c>
      <c r="K138" s="23"/>
      <c r="L138" s="23"/>
      <c r="M138" s="19"/>
    </row>
    <row r="139" spans="1:13" s="18" customFormat="1" ht="16.5" customHeight="1" x14ac:dyDescent="0.25">
      <c r="A139" s="9">
        <v>151</v>
      </c>
      <c r="B139" s="19">
        <v>4</v>
      </c>
      <c r="C139" s="19">
        <v>5</v>
      </c>
      <c r="D139" s="20" t="s">
        <v>291</v>
      </c>
      <c r="E139" s="21" t="s">
        <v>56</v>
      </c>
      <c r="F139" s="21" t="s">
        <v>296</v>
      </c>
      <c r="G139" s="15">
        <v>100</v>
      </c>
      <c r="H139" s="14">
        <v>0.25</v>
      </c>
      <c r="I139" s="15">
        <f t="shared" si="3"/>
        <v>125</v>
      </c>
      <c r="J139" s="22">
        <v>3</v>
      </c>
      <c r="K139" s="23"/>
      <c r="L139" s="23"/>
      <c r="M139" s="19"/>
    </row>
    <row r="140" spans="1:13" s="18" customFormat="1" ht="16.5" customHeight="1" x14ac:dyDescent="0.25">
      <c r="A140" s="9">
        <v>152</v>
      </c>
      <c r="B140" s="19">
        <v>4</v>
      </c>
      <c r="C140" s="19">
        <v>5</v>
      </c>
      <c r="D140" s="20" t="s">
        <v>291</v>
      </c>
      <c r="E140" s="42" t="s">
        <v>56</v>
      </c>
      <c r="F140" s="21" t="s">
        <v>297</v>
      </c>
      <c r="G140" s="15">
        <v>440</v>
      </c>
      <c r="H140" s="14">
        <v>0.25</v>
      </c>
      <c r="I140" s="15">
        <f t="shared" si="3"/>
        <v>550</v>
      </c>
      <c r="J140" s="22">
        <v>3</v>
      </c>
      <c r="K140" s="23"/>
      <c r="L140" s="23"/>
      <c r="M140" s="19"/>
    </row>
    <row r="141" spans="1:13" s="18" customFormat="1" ht="16.5" customHeight="1" x14ac:dyDescent="0.25">
      <c r="A141" s="9">
        <v>153</v>
      </c>
      <c r="B141" s="19">
        <v>4</v>
      </c>
      <c r="C141" s="19">
        <v>5</v>
      </c>
      <c r="D141" s="20" t="s">
        <v>291</v>
      </c>
      <c r="E141" s="21" t="s">
        <v>56</v>
      </c>
      <c r="F141" s="21" t="s">
        <v>298</v>
      </c>
      <c r="G141" s="15">
        <v>156</v>
      </c>
      <c r="H141" s="14">
        <v>0.25</v>
      </c>
      <c r="I141" s="15">
        <f t="shared" si="3"/>
        <v>195</v>
      </c>
      <c r="J141" s="22">
        <v>3</v>
      </c>
      <c r="K141" s="23"/>
      <c r="L141" s="23"/>
      <c r="M141" s="19"/>
    </row>
    <row r="142" spans="1:13" s="18" customFormat="1" ht="16.5" customHeight="1" x14ac:dyDescent="0.25">
      <c r="A142" s="9">
        <v>154</v>
      </c>
      <c r="B142" s="19">
        <v>4</v>
      </c>
      <c r="C142" s="19">
        <v>5</v>
      </c>
      <c r="D142" s="20" t="s">
        <v>291</v>
      </c>
      <c r="E142" s="21" t="s">
        <v>56</v>
      </c>
      <c r="F142" s="21" t="s">
        <v>299</v>
      </c>
      <c r="G142" s="15">
        <v>400</v>
      </c>
      <c r="H142" s="14">
        <v>0.25</v>
      </c>
      <c r="I142" s="15">
        <f t="shared" si="3"/>
        <v>500</v>
      </c>
      <c r="J142" s="22">
        <v>3</v>
      </c>
      <c r="K142" s="23"/>
      <c r="L142" s="23"/>
      <c r="M142" s="19"/>
    </row>
    <row r="143" spans="1:13" s="18" customFormat="1" ht="16.5" customHeight="1" x14ac:dyDescent="0.25">
      <c r="A143" s="9">
        <v>155</v>
      </c>
      <c r="B143" s="19">
        <v>4</v>
      </c>
      <c r="C143" s="19">
        <v>5</v>
      </c>
      <c r="D143" s="20" t="s">
        <v>291</v>
      </c>
      <c r="E143" s="21" t="s">
        <v>56</v>
      </c>
      <c r="F143" s="24" t="s">
        <v>300</v>
      </c>
      <c r="G143" s="15">
        <v>295</v>
      </c>
      <c r="H143" s="14">
        <v>0.25</v>
      </c>
      <c r="I143" s="15">
        <f t="shared" si="3"/>
        <v>368.75</v>
      </c>
      <c r="J143" s="22">
        <v>3</v>
      </c>
      <c r="K143" s="23"/>
      <c r="L143" s="23"/>
      <c r="M143" s="19"/>
    </row>
    <row r="144" spans="1:13" s="18" customFormat="1" ht="16.5" customHeight="1" x14ac:dyDescent="0.25">
      <c r="A144" s="9">
        <v>156</v>
      </c>
      <c r="B144" s="19"/>
      <c r="C144" s="19"/>
      <c r="D144" s="20" t="s">
        <v>301</v>
      </c>
      <c r="E144" s="21" t="s">
        <v>76</v>
      </c>
      <c r="F144" s="21" t="s">
        <v>302</v>
      </c>
      <c r="G144" s="15">
        <v>90</v>
      </c>
      <c r="H144" s="14">
        <v>0</v>
      </c>
      <c r="I144" s="15">
        <f t="shared" si="3"/>
        <v>90</v>
      </c>
      <c r="J144" s="22">
        <v>1</v>
      </c>
      <c r="K144" s="23"/>
      <c r="L144" s="23"/>
      <c r="M144" s="19"/>
    </row>
    <row r="145" spans="1:13" s="18" customFormat="1" ht="16.5" customHeight="1" x14ac:dyDescent="0.25">
      <c r="A145" s="9">
        <v>157</v>
      </c>
      <c r="B145" s="19"/>
      <c r="C145" s="19"/>
      <c r="D145" s="20" t="s">
        <v>301</v>
      </c>
      <c r="E145" s="21" t="s">
        <v>303</v>
      </c>
      <c r="F145" s="21" t="s">
        <v>304</v>
      </c>
      <c r="G145" s="15">
        <v>320</v>
      </c>
      <c r="H145" s="14">
        <v>0</v>
      </c>
      <c r="I145" s="15">
        <f t="shared" si="3"/>
        <v>320</v>
      </c>
      <c r="J145" s="22">
        <v>2</v>
      </c>
      <c r="K145" s="23"/>
      <c r="L145" s="23"/>
      <c r="M145" s="19"/>
    </row>
    <row r="146" spans="1:13" s="18" customFormat="1" ht="16.5" customHeight="1" x14ac:dyDescent="0.25">
      <c r="A146" s="9">
        <v>158</v>
      </c>
      <c r="B146" s="19">
        <v>4</v>
      </c>
      <c r="C146" s="19">
        <v>9</v>
      </c>
      <c r="D146" s="20">
        <v>45763</v>
      </c>
      <c r="E146" s="21" t="s">
        <v>305</v>
      </c>
      <c r="F146" s="21" t="s">
        <v>45</v>
      </c>
      <c r="G146" s="15">
        <v>215</v>
      </c>
      <c r="H146" s="14">
        <v>0.25</v>
      </c>
      <c r="I146" s="15">
        <f t="shared" si="3"/>
        <v>268.75</v>
      </c>
      <c r="J146" s="22">
        <v>1</v>
      </c>
      <c r="K146" s="23"/>
      <c r="L146" s="23"/>
      <c r="M146" s="19"/>
    </row>
    <row r="147" spans="1:13" s="18" customFormat="1" ht="16.5" customHeight="1" x14ac:dyDescent="0.25">
      <c r="A147" s="9">
        <v>159</v>
      </c>
      <c r="B147" s="19">
        <v>4</v>
      </c>
      <c r="C147" s="19">
        <v>9</v>
      </c>
      <c r="D147" s="20">
        <v>45763</v>
      </c>
      <c r="E147" s="21" t="s">
        <v>89</v>
      </c>
      <c r="F147" s="21" t="s">
        <v>90</v>
      </c>
      <c r="G147" s="15">
        <v>130.81</v>
      </c>
      <c r="H147" s="14">
        <v>0.25</v>
      </c>
      <c r="I147" s="15">
        <f t="shared" si="3"/>
        <v>163.51</v>
      </c>
      <c r="J147" s="22">
        <v>1</v>
      </c>
      <c r="K147" s="23"/>
      <c r="L147" s="23"/>
      <c r="M147" s="19"/>
    </row>
    <row r="148" spans="1:13" s="18" customFormat="1" ht="16.5" customHeight="1" x14ac:dyDescent="0.25">
      <c r="A148" s="9">
        <v>160</v>
      </c>
      <c r="B148" s="19"/>
      <c r="C148" s="19"/>
      <c r="D148" s="20" t="s">
        <v>306</v>
      </c>
      <c r="E148" s="21" t="s">
        <v>76</v>
      </c>
      <c r="F148" s="21" t="s">
        <v>307</v>
      </c>
      <c r="G148" s="15">
        <v>400</v>
      </c>
      <c r="H148" s="14">
        <v>0</v>
      </c>
      <c r="I148" s="15">
        <f t="shared" si="3"/>
        <v>400</v>
      </c>
      <c r="J148" s="22">
        <v>1</v>
      </c>
      <c r="K148" s="23"/>
      <c r="L148" s="23"/>
      <c r="M148" s="19"/>
    </row>
    <row r="149" spans="1:13" s="18" customFormat="1" ht="16.5" customHeight="1" x14ac:dyDescent="0.25">
      <c r="A149" s="9">
        <v>161</v>
      </c>
      <c r="B149" s="19"/>
      <c r="C149" s="19"/>
      <c r="D149" s="20" t="s">
        <v>306</v>
      </c>
      <c r="E149" s="21" t="s">
        <v>308</v>
      </c>
      <c r="F149" s="21" t="s">
        <v>309</v>
      </c>
      <c r="G149" s="15">
        <v>418</v>
      </c>
      <c r="H149" s="14">
        <v>0</v>
      </c>
      <c r="I149" s="15">
        <f t="shared" si="3"/>
        <v>418</v>
      </c>
      <c r="J149" s="22">
        <v>1</v>
      </c>
      <c r="K149" s="23"/>
      <c r="L149" s="23"/>
      <c r="M149" s="19"/>
    </row>
    <row r="150" spans="1:13" s="18" customFormat="1" ht="16.5" customHeight="1" x14ac:dyDescent="0.25">
      <c r="A150" s="9">
        <v>162</v>
      </c>
      <c r="B150" s="19"/>
      <c r="C150" s="19"/>
      <c r="D150" s="20" t="s">
        <v>306</v>
      </c>
      <c r="E150" s="21" t="s">
        <v>37</v>
      </c>
      <c r="F150" s="21" t="s">
        <v>170</v>
      </c>
      <c r="G150" s="15">
        <v>234</v>
      </c>
      <c r="H150" s="14">
        <v>0.05</v>
      </c>
      <c r="I150" s="15">
        <f t="shared" si="3"/>
        <v>245.7</v>
      </c>
      <c r="J150" s="22">
        <v>1</v>
      </c>
      <c r="K150" s="23"/>
      <c r="L150" s="23"/>
      <c r="M150" s="19"/>
    </row>
    <row r="151" spans="1:13" s="18" customFormat="1" ht="16.5" customHeight="1" x14ac:dyDescent="0.25">
      <c r="A151" s="9">
        <v>163</v>
      </c>
      <c r="B151" s="19"/>
      <c r="C151" s="19"/>
      <c r="D151" s="20" t="s">
        <v>306</v>
      </c>
      <c r="E151" s="21" t="s">
        <v>20</v>
      </c>
      <c r="F151" s="21" t="s">
        <v>310</v>
      </c>
      <c r="G151" s="15">
        <v>119.07</v>
      </c>
      <c r="H151" s="14">
        <v>0.25</v>
      </c>
      <c r="I151" s="15">
        <f t="shared" si="3"/>
        <v>148.84</v>
      </c>
      <c r="J151" s="22">
        <v>1</v>
      </c>
      <c r="K151" s="23"/>
      <c r="L151" s="23"/>
      <c r="M151" s="19"/>
    </row>
    <row r="152" spans="1:13" s="18" customFormat="1" ht="16.5" customHeight="1" x14ac:dyDescent="0.25">
      <c r="A152" s="9">
        <v>164</v>
      </c>
      <c r="B152" s="19"/>
      <c r="C152" s="19"/>
      <c r="D152" s="20" t="s">
        <v>311</v>
      </c>
      <c r="E152" s="21" t="s">
        <v>312</v>
      </c>
      <c r="F152" s="21" t="s">
        <v>313</v>
      </c>
      <c r="G152" s="15">
        <f>Tablica463[[#This Row],[Iznos ukupno (s PDV-om):]]/1.25</f>
        <v>2184</v>
      </c>
      <c r="H152" s="14">
        <v>0.25</v>
      </c>
      <c r="I152" s="43">
        <v>2730</v>
      </c>
      <c r="J152" s="22">
        <v>1</v>
      </c>
      <c r="K152" s="23"/>
      <c r="L152" s="23"/>
      <c r="M152" s="19"/>
    </row>
    <row r="153" spans="1:13" s="18" customFormat="1" ht="16.5" customHeight="1" x14ac:dyDescent="0.25">
      <c r="A153" s="9">
        <v>165</v>
      </c>
      <c r="B153" s="19"/>
      <c r="C153" s="19"/>
      <c r="D153" s="20" t="s">
        <v>311</v>
      </c>
      <c r="E153" s="21" t="s">
        <v>314</v>
      </c>
      <c r="F153" s="21" t="s">
        <v>749</v>
      </c>
      <c r="G153" s="15">
        <v>60</v>
      </c>
      <c r="H153" s="14">
        <v>0.25</v>
      </c>
      <c r="I153" s="15">
        <f t="shared" si="3"/>
        <v>75</v>
      </c>
      <c r="J153" s="22">
        <v>2</v>
      </c>
      <c r="K153" s="23"/>
      <c r="L153" s="23"/>
      <c r="M153" s="19"/>
    </row>
    <row r="154" spans="1:13" s="18" customFormat="1" ht="16.5" customHeight="1" x14ac:dyDescent="0.25">
      <c r="A154" s="9">
        <v>166</v>
      </c>
      <c r="B154" s="19"/>
      <c r="C154" s="19"/>
      <c r="D154" s="20" t="s">
        <v>311</v>
      </c>
      <c r="E154" s="21" t="s">
        <v>315</v>
      </c>
      <c r="F154" s="21" t="s">
        <v>749</v>
      </c>
      <c r="G154" s="15">
        <v>230</v>
      </c>
      <c r="H154" s="14">
        <v>0</v>
      </c>
      <c r="I154" s="15">
        <f t="shared" si="3"/>
        <v>230</v>
      </c>
      <c r="J154" s="22">
        <v>2</v>
      </c>
      <c r="K154" s="23"/>
      <c r="L154" s="23"/>
      <c r="M154" s="19"/>
    </row>
    <row r="155" spans="1:13" s="18" customFormat="1" ht="16.5" customHeight="1" x14ac:dyDescent="0.25">
      <c r="A155" s="9">
        <v>167</v>
      </c>
      <c r="B155" s="19"/>
      <c r="C155" s="19"/>
      <c r="D155" s="20"/>
      <c r="E155" s="21" t="s">
        <v>316</v>
      </c>
      <c r="F155" s="21" t="s">
        <v>749</v>
      </c>
      <c r="G155" s="15">
        <v>120</v>
      </c>
      <c r="H155" s="14">
        <v>0.25</v>
      </c>
      <c r="I155" s="15">
        <f t="shared" si="3"/>
        <v>150</v>
      </c>
      <c r="J155" s="22">
        <v>2</v>
      </c>
      <c r="K155" s="23"/>
      <c r="L155" s="23"/>
      <c r="M155" s="19"/>
    </row>
    <row r="156" spans="1:13" s="18" customFormat="1" ht="16.5" customHeight="1" x14ac:dyDescent="0.25">
      <c r="A156" s="9">
        <v>168</v>
      </c>
      <c r="B156" s="19"/>
      <c r="C156" s="19"/>
      <c r="D156" s="20"/>
      <c r="E156" s="21" t="s">
        <v>317</v>
      </c>
      <c r="F156" s="21" t="s">
        <v>749</v>
      </c>
      <c r="G156" s="15">
        <v>88</v>
      </c>
      <c r="H156" s="14">
        <v>0.25</v>
      </c>
      <c r="I156" s="15">
        <f t="shared" si="3"/>
        <v>110</v>
      </c>
      <c r="J156" s="22">
        <v>2</v>
      </c>
      <c r="K156" s="23"/>
      <c r="L156" s="23"/>
      <c r="M156" s="19"/>
    </row>
    <row r="157" spans="1:13" s="18" customFormat="1" ht="16.5" customHeight="1" x14ac:dyDescent="0.25">
      <c r="A157" s="9">
        <v>169</v>
      </c>
      <c r="B157" s="19"/>
      <c r="C157" s="19"/>
      <c r="D157" s="20"/>
      <c r="E157" s="21" t="s">
        <v>318</v>
      </c>
      <c r="F157" s="21" t="s">
        <v>749</v>
      </c>
      <c r="G157" s="15">
        <v>150</v>
      </c>
      <c r="H157" s="14">
        <v>0.25</v>
      </c>
      <c r="I157" s="15">
        <f t="shared" si="3"/>
        <v>187.5</v>
      </c>
      <c r="J157" s="22">
        <v>2</v>
      </c>
      <c r="K157" s="23"/>
      <c r="L157" s="23"/>
      <c r="M157" s="19"/>
    </row>
    <row r="158" spans="1:13" s="18" customFormat="1" ht="16.5" customHeight="1" x14ac:dyDescent="0.25">
      <c r="A158" s="9">
        <v>170</v>
      </c>
      <c r="B158" s="19"/>
      <c r="C158" s="19"/>
      <c r="D158" s="20"/>
      <c r="E158" s="21" t="s">
        <v>319</v>
      </c>
      <c r="F158" s="21" t="s">
        <v>749</v>
      </c>
      <c r="G158" s="15">
        <v>110</v>
      </c>
      <c r="H158" s="14">
        <v>0</v>
      </c>
      <c r="I158" s="15">
        <f t="shared" si="3"/>
        <v>110</v>
      </c>
      <c r="J158" s="22">
        <v>2</v>
      </c>
      <c r="K158" s="23"/>
      <c r="L158" s="23"/>
      <c r="M158" s="19"/>
    </row>
    <row r="159" spans="1:13" s="18" customFormat="1" ht="16.5" customHeight="1" x14ac:dyDescent="0.25">
      <c r="A159" s="9">
        <v>171</v>
      </c>
      <c r="B159" s="19"/>
      <c r="C159" s="19"/>
      <c r="D159" s="20"/>
      <c r="E159" s="21" t="s">
        <v>320</v>
      </c>
      <c r="F159" s="21" t="s">
        <v>749</v>
      </c>
      <c r="G159" s="15">
        <v>199</v>
      </c>
      <c r="H159" s="14">
        <v>0.25</v>
      </c>
      <c r="I159" s="15">
        <f t="shared" si="3"/>
        <v>248.75</v>
      </c>
      <c r="J159" s="22">
        <v>2</v>
      </c>
      <c r="K159" s="23"/>
      <c r="L159" s="23"/>
      <c r="M159" s="19"/>
    </row>
    <row r="160" spans="1:13" s="18" customFormat="1" ht="16.5" customHeight="1" x14ac:dyDescent="0.25">
      <c r="A160" s="9">
        <v>172</v>
      </c>
      <c r="B160" s="19"/>
      <c r="C160" s="19"/>
      <c r="D160" s="20"/>
      <c r="E160" s="25" t="s">
        <v>321</v>
      </c>
      <c r="F160" s="21" t="s">
        <v>749</v>
      </c>
      <c r="G160" s="15">
        <v>150</v>
      </c>
      <c r="H160" s="14">
        <v>0</v>
      </c>
      <c r="I160" s="15">
        <f t="shared" si="3"/>
        <v>150</v>
      </c>
      <c r="J160" s="22">
        <v>2</v>
      </c>
      <c r="K160" s="23"/>
      <c r="L160" s="23"/>
      <c r="M160" s="19"/>
    </row>
    <row r="161" spans="1:13" s="18" customFormat="1" ht="16.5" customHeight="1" x14ac:dyDescent="0.25">
      <c r="A161" s="9">
        <v>173</v>
      </c>
      <c r="B161" s="19">
        <v>4</v>
      </c>
      <c r="C161" s="19">
        <v>5</v>
      </c>
      <c r="D161" s="20" t="s">
        <v>311</v>
      </c>
      <c r="E161" s="21" t="s">
        <v>56</v>
      </c>
      <c r="F161" s="21" t="s">
        <v>322</v>
      </c>
      <c r="G161" s="15">
        <v>1280</v>
      </c>
      <c r="H161" s="14">
        <v>0.25</v>
      </c>
      <c r="I161" s="15">
        <f t="shared" si="3"/>
        <v>1600</v>
      </c>
      <c r="J161" s="22">
        <v>3</v>
      </c>
      <c r="K161" s="23"/>
      <c r="L161" s="23"/>
      <c r="M161" s="19"/>
    </row>
    <row r="162" spans="1:13" s="18" customFormat="1" ht="16.5" customHeight="1" x14ac:dyDescent="0.25">
      <c r="A162" s="9">
        <v>174</v>
      </c>
      <c r="B162" s="19"/>
      <c r="C162" s="19"/>
      <c r="D162" s="20"/>
      <c r="E162" s="25" t="s">
        <v>323</v>
      </c>
      <c r="F162" s="24" t="s">
        <v>324</v>
      </c>
      <c r="G162" s="15">
        <v>320</v>
      </c>
      <c r="H162" s="14">
        <v>0</v>
      </c>
      <c r="I162" s="15">
        <f t="shared" si="3"/>
        <v>320</v>
      </c>
      <c r="J162" s="22">
        <v>2</v>
      </c>
      <c r="K162" s="23"/>
      <c r="L162" s="23"/>
      <c r="M162" s="19"/>
    </row>
    <row r="163" spans="1:13" s="18" customFormat="1" ht="16.5" customHeight="1" x14ac:dyDescent="0.25">
      <c r="A163" s="9">
        <v>175</v>
      </c>
      <c r="B163" s="19"/>
      <c r="C163" s="19"/>
      <c r="D163" s="20"/>
      <c r="E163" s="21" t="s">
        <v>325</v>
      </c>
      <c r="F163" s="36" t="s">
        <v>326</v>
      </c>
      <c r="G163" s="15">
        <v>500</v>
      </c>
      <c r="H163" s="14">
        <v>0</v>
      </c>
      <c r="I163" s="15">
        <f t="shared" si="3"/>
        <v>500</v>
      </c>
      <c r="J163" s="22">
        <v>2</v>
      </c>
      <c r="K163" s="23"/>
      <c r="L163" s="23"/>
      <c r="M163" s="19"/>
    </row>
    <row r="164" spans="1:13" s="18" customFormat="1" ht="16.5" customHeight="1" x14ac:dyDescent="0.25">
      <c r="A164" s="9">
        <v>176</v>
      </c>
      <c r="B164" s="19">
        <v>3</v>
      </c>
      <c r="C164" s="19">
        <v>2</v>
      </c>
      <c r="D164" s="20" t="s">
        <v>327</v>
      </c>
      <c r="E164" s="21" t="s">
        <v>172</v>
      </c>
      <c r="F164" s="21" t="s">
        <v>328</v>
      </c>
      <c r="G164" s="15">
        <v>16.8</v>
      </c>
      <c r="H164" s="14">
        <v>0.25</v>
      </c>
      <c r="I164" s="15">
        <f t="shared" si="3"/>
        <v>21</v>
      </c>
      <c r="J164" s="22">
        <v>2</v>
      </c>
      <c r="K164" s="23"/>
      <c r="L164" s="23"/>
      <c r="M164" s="19"/>
    </row>
    <row r="165" spans="1:13" s="18" customFormat="1" ht="16.5" customHeight="1" x14ac:dyDescent="0.25">
      <c r="A165" s="9">
        <v>177</v>
      </c>
      <c r="B165" s="19">
        <v>3</v>
      </c>
      <c r="C165" s="19"/>
      <c r="D165" s="20" t="s">
        <v>329</v>
      </c>
      <c r="E165" s="21" t="s">
        <v>14</v>
      </c>
      <c r="F165" s="12" t="s">
        <v>198</v>
      </c>
      <c r="G165" s="15">
        <v>79.39</v>
      </c>
      <c r="H165" s="14">
        <v>0.25</v>
      </c>
      <c r="I165" s="15">
        <v>99.24</v>
      </c>
      <c r="J165" s="22">
        <v>1</v>
      </c>
      <c r="K165" s="23"/>
      <c r="L165" s="23"/>
      <c r="M165" s="19"/>
    </row>
    <row r="166" spans="1:13" s="18" customFormat="1" ht="16.5" customHeight="1" x14ac:dyDescent="0.25">
      <c r="A166" s="9">
        <v>178</v>
      </c>
      <c r="B166" s="19">
        <v>3</v>
      </c>
      <c r="C166" s="19">
        <v>2</v>
      </c>
      <c r="D166" s="20" t="s">
        <v>330</v>
      </c>
      <c r="E166" s="25" t="s">
        <v>84</v>
      </c>
      <c r="F166" s="24" t="s">
        <v>331</v>
      </c>
      <c r="G166" s="15">
        <v>245.4</v>
      </c>
      <c r="H166" s="14">
        <v>0.25</v>
      </c>
      <c r="I166" s="15">
        <f t="shared" si="3"/>
        <v>306.75</v>
      </c>
      <c r="J166" s="22">
        <v>1</v>
      </c>
      <c r="K166" s="23"/>
      <c r="L166" s="23"/>
      <c r="M166" s="19"/>
    </row>
    <row r="167" spans="1:13" s="18" customFormat="1" ht="16.5" customHeight="1" x14ac:dyDescent="0.25">
      <c r="A167" s="9">
        <v>179</v>
      </c>
      <c r="B167" s="19">
        <v>4</v>
      </c>
      <c r="C167" s="19">
        <v>5</v>
      </c>
      <c r="D167" s="20" t="s">
        <v>332</v>
      </c>
      <c r="E167" s="21" t="s">
        <v>333</v>
      </c>
      <c r="F167" s="21" t="s">
        <v>334</v>
      </c>
      <c r="G167" s="15">
        <v>225.6</v>
      </c>
      <c r="H167" s="14">
        <v>0.25</v>
      </c>
      <c r="I167" s="15">
        <f t="shared" si="3"/>
        <v>282</v>
      </c>
      <c r="J167" s="22">
        <v>1</v>
      </c>
      <c r="K167" s="23"/>
      <c r="L167" s="23"/>
      <c r="M167" s="19"/>
    </row>
    <row r="168" spans="1:13" s="18" customFormat="1" ht="16.5" customHeight="1" x14ac:dyDescent="0.25">
      <c r="A168" s="9">
        <v>180</v>
      </c>
      <c r="B168" s="19">
        <v>4</v>
      </c>
      <c r="C168" s="19">
        <v>9</v>
      </c>
      <c r="D168" s="20">
        <v>45776</v>
      </c>
      <c r="E168" s="21" t="s">
        <v>335</v>
      </c>
      <c r="F168" s="21" t="s">
        <v>336</v>
      </c>
      <c r="G168" s="15">
        <v>377.6</v>
      </c>
      <c r="H168" s="14">
        <v>0.25</v>
      </c>
      <c r="I168" s="15">
        <f t="shared" si="3"/>
        <v>472</v>
      </c>
      <c r="J168" s="22">
        <v>1</v>
      </c>
      <c r="K168" s="23"/>
      <c r="L168" s="23"/>
      <c r="M168" s="19"/>
    </row>
    <row r="169" spans="1:13" s="18" customFormat="1" ht="16.5" customHeight="1" x14ac:dyDescent="0.25">
      <c r="A169" s="9">
        <v>181</v>
      </c>
      <c r="B169" s="19">
        <v>3</v>
      </c>
      <c r="C169" s="19">
        <v>2</v>
      </c>
      <c r="D169" s="20" t="s">
        <v>337</v>
      </c>
      <c r="E169" s="25" t="s">
        <v>338</v>
      </c>
      <c r="F169" s="24" t="s">
        <v>339</v>
      </c>
      <c r="G169" s="15">
        <v>80</v>
      </c>
      <c r="H169" s="14">
        <v>0.25</v>
      </c>
      <c r="I169" s="15">
        <f t="shared" si="3"/>
        <v>100</v>
      </c>
      <c r="J169" s="22">
        <v>1</v>
      </c>
      <c r="K169" s="23"/>
      <c r="L169" s="23"/>
      <c r="M169" s="19"/>
    </row>
    <row r="170" spans="1:13" s="18" customFormat="1" ht="16.5" customHeight="1" x14ac:dyDescent="0.25">
      <c r="A170" s="9">
        <v>182</v>
      </c>
      <c r="B170" s="19">
        <v>3</v>
      </c>
      <c r="C170" s="19">
        <v>2</v>
      </c>
      <c r="D170" s="20" t="s">
        <v>340</v>
      </c>
      <c r="E170" s="21" t="s">
        <v>317</v>
      </c>
      <c r="F170" s="24" t="s">
        <v>341</v>
      </c>
      <c r="G170" s="15">
        <v>88</v>
      </c>
      <c r="H170" s="14">
        <v>0.25</v>
      </c>
      <c r="I170" s="15">
        <f t="shared" si="3"/>
        <v>110</v>
      </c>
      <c r="J170" s="22">
        <v>2</v>
      </c>
      <c r="K170" s="23"/>
      <c r="L170" s="23"/>
      <c r="M170" s="19"/>
    </row>
    <row r="171" spans="1:13" s="18" customFormat="1" ht="16.5" customHeight="1" x14ac:dyDescent="0.25">
      <c r="A171" s="9">
        <v>183</v>
      </c>
      <c r="B171" s="19">
        <v>3</v>
      </c>
      <c r="C171" s="19">
        <v>2</v>
      </c>
      <c r="D171" s="20" t="s">
        <v>340</v>
      </c>
      <c r="E171" s="21" t="s">
        <v>315</v>
      </c>
      <c r="F171" s="24" t="s">
        <v>341</v>
      </c>
      <c r="G171" s="15">
        <v>200</v>
      </c>
      <c r="H171" s="14">
        <v>0</v>
      </c>
      <c r="I171" s="15">
        <f t="shared" si="3"/>
        <v>200</v>
      </c>
      <c r="J171" s="22">
        <v>2</v>
      </c>
      <c r="K171" s="23"/>
      <c r="L171" s="23"/>
      <c r="M171" s="19"/>
    </row>
    <row r="172" spans="1:13" s="18" customFormat="1" ht="16.5" customHeight="1" x14ac:dyDescent="0.25">
      <c r="A172" s="9">
        <v>184</v>
      </c>
      <c r="B172" s="19">
        <v>3</v>
      </c>
      <c r="C172" s="19">
        <v>2</v>
      </c>
      <c r="D172" s="20" t="s">
        <v>340</v>
      </c>
      <c r="E172" s="21" t="s">
        <v>342</v>
      </c>
      <c r="F172" s="21" t="s">
        <v>341</v>
      </c>
      <c r="G172" s="15">
        <v>200</v>
      </c>
      <c r="H172" s="14">
        <v>0.25</v>
      </c>
      <c r="I172" s="15">
        <f t="shared" si="3"/>
        <v>250</v>
      </c>
      <c r="J172" s="22">
        <v>2</v>
      </c>
      <c r="K172" s="23"/>
      <c r="L172" s="23"/>
      <c r="M172" s="19"/>
    </row>
    <row r="173" spans="1:13" s="18" customFormat="1" ht="16.5" customHeight="1" x14ac:dyDescent="0.25">
      <c r="A173" s="9">
        <v>185</v>
      </c>
      <c r="B173" s="19">
        <v>3</v>
      </c>
      <c r="C173" s="19">
        <v>2</v>
      </c>
      <c r="D173" s="20" t="s">
        <v>340</v>
      </c>
      <c r="E173" s="21" t="s">
        <v>18</v>
      </c>
      <c r="F173" s="21" t="s">
        <v>341</v>
      </c>
      <c r="G173" s="15">
        <v>190</v>
      </c>
      <c r="H173" s="14">
        <v>0.25</v>
      </c>
      <c r="I173" s="15">
        <f t="shared" si="3"/>
        <v>237.5</v>
      </c>
      <c r="J173" s="22">
        <v>2</v>
      </c>
      <c r="K173" s="23"/>
      <c r="L173" s="23"/>
      <c r="M173" s="19"/>
    </row>
    <row r="174" spans="1:13" s="18" customFormat="1" ht="16.5" customHeight="1" x14ac:dyDescent="0.25">
      <c r="A174" s="9">
        <v>186</v>
      </c>
      <c r="B174" s="19">
        <v>4</v>
      </c>
      <c r="C174" s="19">
        <v>1</v>
      </c>
      <c r="D174" s="20" t="s">
        <v>343</v>
      </c>
      <c r="E174" s="21" t="s">
        <v>344</v>
      </c>
      <c r="F174" s="21" t="s">
        <v>345</v>
      </c>
      <c r="G174" s="15">
        <v>200</v>
      </c>
      <c r="H174" s="14">
        <v>0</v>
      </c>
      <c r="I174" s="15">
        <f t="shared" si="3"/>
        <v>200</v>
      </c>
      <c r="J174" s="22">
        <v>2</v>
      </c>
      <c r="K174" s="23"/>
      <c r="L174" s="23"/>
      <c r="M174" s="19"/>
    </row>
    <row r="175" spans="1:13" s="18" customFormat="1" ht="16.5" customHeight="1" x14ac:dyDescent="0.25">
      <c r="A175" s="9">
        <v>187</v>
      </c>
      <c r="B175" s="19"/>
      <c r="C175" s="19"/>
      <c r="D175" s="20" t="s">
        <v>343</v>
      </c>
      <c r="E175" s="21" t="s">
        <v>20</v>
      </c>
      <c r="F175" s="21" t="s">
        <v>346</v>
      </c>
      <c r="G175" s="15">
        <v>44.48</v>
      </c>
      <c r="H175" s="14">
        <v>0.25</v>
      </c>
      <c r="I175" s="15">
        <f t="shared" si="3"/>
        <v>55.6</v>
      </c>
      <c r="J175" s="22">
        <v>1</v>
      </c>
      <c r="K175" s="23"/>
      <c r="L175" s="23"/>
      <c r="M175" s="19"/>
    </row>
    <row r="176" spans="1:13" s="18" customFormat="1" ht="16.5" customHeight="1" x14ac:dyDescent="0.25">
      <c r="A176" s="9">
        <v>188</v>
      </c>
      <c r="B176" s="19"/>
      <c r="C176" s="19"/>
      <c r="D176" s="20" t="s">
        <v>343</v>
      </c>
      <c r="E176" s="21" t="s">
        <v>20</v>
      </c>
      <c r="F176" s="21" t="s">
        <v>347</v>
      </c>
      <c r="G176" s="15">
        <v>22.38</v>
      </c>
      <c r="H176" s="14">
        <v>0.25</v>
      </c>
      <c r="I176" s="15">
        <f t="shared" si="3"/>
        <v>27.98</v>
      </c>
      <c r="J176" s="22">
        <v>1</v>
      </c>
      <c r="K176" s="23"/>
      <c r="L176" s="23"/>
      <c r="M176" s="19"/>
    </row>
    <row r="177" spans="1:13" s="18" customFormat="1" ht="16.5" customHeight="1" x14ac:dyDescent="0.25">
      <c r="A177" s="9">
        <v>189</v>
      </c>
      <c r="B177" s="19"/>
      <c r="C177" s="19"/>
      <c r="D177" s="20" t="s">
        <v>343</v>
      </c>
      <c r="E177" s="21" t="s">
        <v>76</v>
      </c>
      <c r="F177" s="21" t="s">
        <v>348</v>
      </c>
      <c r="G177" s="15">
        <v>210</v>
      </c>
      <c r="H177" s="14">
        <v>0</v>
      </c>
      <c r="I177" s="15">
        <f t="shared" si="3"/>
        <v>210</v>
      </c>
      <c r="J177" s="22">
        <v>1</v>
      </c>
      <c r="K177" s="23"/>
      <c r="L177" s="23"/>
      <c r="M177" s="19"/>
    </row>
    <row r="178" spans="1:13" s="18" customFormat="1" ht="16.5" customHeight="1" x14ac:dyDescent="0.25">
      <c r="A178" s="9">
        <v>191</v>
      </c>
      <c r="B178" s="19"/>
      <c r="C178" s="19"/>
      <c r="D178" s="20" t="s">
        <v>349</v>
      </c>
      <c r="E178" s="21" t="s">
        <v>20</v>
      </c>
      <c r="F178" s="21" t="s">
        <v>352</v>
      </c>
      <c r="G178" s="15">
        <v>29.02</v>
      </c>
      <c r="H178" s="14">
        <v>0.25</v>
      </c>
      <c r="I178" s="15">
        <f t="shared" si="3"/>
        <v>36.28</v>
      </c>
      <c r="J178" s="22">
        <v>1</v>
      </c>
      <c r="K178" s="23"/>
      <c r="L178" s="23"/>
      <c r="M178" s="19"/>
    </row>
    <row r="179" spans="1:13" s="18" customFormat="1" ht="16.5" customHeight="1" x14ac:dyDescent="0.25">
      <c r="A179" s="9">
        <v>192</v>
      </c>
      <c r="B179" s="19"/>
      <c r="C179" s="19"/>
      <c r="D179" s="20" t="s">
        <v>349</v>
      </c>
      <c r="E179" s="21" t="s">
        <v>20</v>
      </c>
      <c r="F179" s="24" t="s">
        <v>353</v>
      </c>
      <c r="G179" s="15">
        <v>40.71</v>
      </c>
      <c r="H179" s="14">
        <v>0.25</v>
      </c>
      <c r="I179" s="15">
        <f t="shared" si="3"/>
        <v>50.89</v>
      </c>
      <c r="J179" s="22">
        <v>1</v>
      </c>
      <c r="K179" s="23"/>
      <c r="L179" s="23"/>
      <c r="M179" s="19"/>
    </row>
    <row r="180" spans="1:13" s="18" customFormat="1" ht="16.5" customHeight="1" x14ac:dyDescent="0.25">
      <c r="A180" s="9">
        <v>193</v>
      </c>
      <c r="B180" s="19">
        <v>3</v>
      </c>
      <c r="C180" s="19">
        <v>2</v>
      </c>
      <c r="D180" s="20" t="s">
        <v>354</v>
      </c>
      <c r="E180" s="21" t="s">
        <v>338</v>
      </c>
      <c r="F180" s="24" t="s">
        <v>355</v>
      </c>
      <c r="G180" s="15">
        <v>80</v>
      </c>
      <c r="H180" s="14">
        <v>0.25</v>
      </c>
      <c r="I180" s="15">
        <f t="shared" si="3"/>
        <v>100</v>
      </c>
      <c r="J180" s="22">
        <v>1</v>
      </c>
      <c r="K180" s="23"/>
      <c r="L180" s="23"/>
      <c r="M180" s="19"/>
    </row>
    <row r="181" spans="1:13" s="18" customFormat="1" ht="16.5" customHeight="1" x14ac:dyDescent="0.25">
      <c r="A181" s="9">
        <v>194</v>
      </c>
      <c r="B181" s="19">
        <v>3</v>
      </c>
      <c r="C181" s="19">
        <v>2</v>
      </c>
      <c r="D181" s="20" t="s">
        <v>354</v>
      </c>
      <c r="E181" s="21" t="s">
        <v>76</v>
      </c>
      <c r="F181" s="21" t="s">
        <v>356</v>
      </c>
      <c r="G181" s="15">
        <v>0</v>
      </c>
      <c r="H181" s="14">
        <v>0.25</v>
      </c>
      <c r="I181" s="15">
        <f t="shared" si="3"/>
        <v>0</v>
      </c>
      <c r="J181" s="22">
        <v>1</v>
      </c>
      <c r="K181" s="23"/>
      <c r="L181" s="23"/>
      <c r="M181" s="19"/>
    </row>
    <row r="182" spans="1:13" s="18" customFormat="1" ht="16.5" customHeight="1" x14ac:dyDescent="0.25">
      <c r="A182" s="9">
        <v>195</v>
      </c>
      <c r="B182" s="19">
        <v>4</v>
      </c>
      <c r="C182" s="19">
        <v>5</v>
      </c>
      <c r="D182" s="20" t="s">
        <v>354</v>
      </c>
      <c r="E182" s="21" t="s">
        <v>357</v>
      </c>
      <c r="F182" s="21" t="s">
        <v>358</v>
      </c>
      <c r="G182" s="15">
        <v>320</v>
      </c>
      <c r="H182" s="14">
        <v>0.25</v>
      </c>
      <c r="I182" s="15">
        <f t="shared" ref="I182:I243" si="4">ROUND(G182*(1+H182),2)</f>
        <v>400</v>
      </c>
      <c r="J182" s="22">
        <v>2</v>
      </c>
      <c r="K182" s="23"/>
      <c r="L182" s="23"/>
      <c r="M182" s="19"/>
    </row>
    <row r="183" spans="1:13" s="18" customFormat="1" ht="16.5" customHeight="1" x14ac:dyDescent="0.25">
      <c r="A183" s="9">
        <v>196</v>
      </c>
      <c r="B183" s="19"/>
      <c r="C183" s="19"/>
      <c r="D183" s="20" t="s">
        <v>354</v>
      </c>
      <c r="E183" s="21" t="s">
        <v>359</v>
      </c>
      <c r="F183" s="21" t="s">
        <v>360</v>
      </c>
      <c r="G183" s="15">
        <v>1190</v>
      </c>
      <c r="H183" s="14">
        <v>0.25</v>
      </c>
      <c r="I183" s="15">
        <f t="shared" si="4"/>
        <v>1487.5</v>
      </c>
      <c r="J183" s="22">
        <v>1</v>
      </c>
      <c r="K183" s="23"/>
      <c r="L183" s="23"/>
      <c r="M183" s="19"/>
    </row>
    <row r="184" spans="1:13" s="18" customFormat="1" ht="16.5" customHeight="1" x14ac:dyDescent="0.25">
      <c r="A184" s="9">
        <v>197</v>
      </c>
      <c r="B184" s="19">
        <v>4</v>
      </c>
      <c r="C184" s="19">
        <v>1</v>
      </c>
      <c r="D184" s="20" t="s">
        <v>361</v>
      </c>
      <c r="E184" s="21" t="s">
        <v>362</v>
      </c>
      <c r="F184" s="21" t="s">
        <v>363</v>
      </c>
      <c r="G184" s="15">
        <v>300</v>
      </c>
      <c r="H184" s="14">
        <v>0.25</v>
      </c>
      <c r="I184" s="15">
        <f t="shared" si="4"/>
        <v>375</v>
      </c>
      <c r="J184" s="22">
        <v>2</v>
      </c>
      <c r="K184" s="23"/>
      <c r="L184" s="23"/>
      <c r="M184" s="19"/>
    </row>
    <row r="185" spans="1:13" s="18" customFormat="1" ht="16.5" customHeight="1" x14ac:dyDescent="0.25">
      <c r="A185" s="9">
        <v>198</v>
      </c>
      <c r="B185" s="19">
        <v>4</v>
      </c>
      <c r="C185" s="19">
        <v>5</v>
      </c>
      <c r="D185" s="20" t="s">
        <v>361</v>
      </c>
      <c r="E185" s="21" t="s">
        <v>364</v>
      </c>
      <c r="F185" s="21" t="s">
        <v>365</v>
      </c>
      <c r="G185" s="15">
        <v>270.02</v>
      </c>
      <c r="H185" s="14"/>
      <c r="I185" s="15">
        <v>308.16000000000003</v>
      </c>
      <c r="J185" s="22">
        <v>1</v>
      </c>
      <c r="K185" s="23"/>
      <c r="L185" s="23"/>
      <c r="M185" s="19"/>
    </row>
    <row r="186" spans="1:13" s="18" customFormat="1" ht="16.5" customHeight="1" x14ac:dyDescent="0.25">
      <c r="A186" s="9">
        <v>199</v>
      </c>
      <c r="B186" s="19">
        <v>3</v>
      </c>
      <c r="C186" s="19">
        <v>2</v>
      </c>
      <c r="D186" s="20" t="s">
        <v>366</v>
      </c>
      <c r="E186" s="21" t="s">
        <v>87</v>
      </c>
      <c r="F186" s="21" t="s">
        <v>367</v>
      </c>
      <c r="G186" s="15">
        <v>640</v>
      </c>
      <c r="H186" s="14">
        <v>0.25</v>
      </c>
      <c r="I186" s="15">
        <f t="shared" si="4"/>
        <v>800</v>
      </c>
      <c r="J186" s="22">
        <v>2</v>
      </c>
      <c r="K186" s="23"/>
      <c r="L186" s="23"/>
      <c r="M186" s="19"/>
    </row>
    <row r="187" spans="1:13" s="18" customFormat="1" ht="16.5" customHeight="1" x14ac:dyDescent="0.25">
      <c r="A187" s="9">
        <v>200</v>
      </c>
      <c r="B187" s="19">
        <v>4</v>
      </c>
      <c r="C187" s="19">
        <v>5</v>
      </c>
      <c r="D187" s="20" t="s">
        <v>366</v>
      </c>
      <c r="E187" s="21" t="s">
        <v>202</v>
      </c>
      <c r="F187" s="21" t="s">
        <v>368</v>
      </c>
      <c r="G187" s="15">
        <v>23.04</v>
      </c>
      <c r="H187" s="14">
        <v>0.25</v>
      </c>
      <c r="I187" s="15">
        <f t="shared" si="4"/>
        <v>28.8</v>
      </c>
      <c r="J187" s="22">
        <v>1</v>
      </c>
      <c r="K187" s="23"/>
      <c r="L187" s="23"/>
      <c r="M187" s="19"/>
    </row>
    <row r="188" spans="1:13" s="18" customFormat="1" ht="16.5" customHeight="1" x14ac:dyDescent="0.25">
      <c r="A188" s="9">
        <v>201</v>
      </c>
      <c r="B188" s="19">
        <v>3</v>
      </c>
      <c r="C188" s="19">
        <v>2</v>
      </c>
      <c r="D188" s="20" t="s">
        <v>369</v>
      </c>
      <c r="E188" s="21" t="s">
        <v>76</v>
      </c>
      <c r="F188" s="24" t="s">
        <v>370</v>
      </c>
      <c r="G188" s="15">
        <v>260</v>
      </c>
      <c r="H188" s="14">
        <v>0</v>
      </c>
      <c r="I188" s="15">
        <f t="shared" si="4"/>
        <v>260</v>
      </c>
      <c r="J188" s="22">
        <v>1</v>
      </c>
      <c r="K188" s="23"/>
      <c r="L188" s="23"/>
      <c r="M188" s="44"/>
    </row>
    <row r="189" spans="1:13" s="18" customFormat="1" ht="16.5" customHeight="1" x14ac:dyDescent="0.25">
      <c r="A189" s="9">
        <v>202</v>
      </c>
      <c r="B189" s="19"/>
      <c r="C189" s="19"/>
      <c r="D189" s="20" t="s">
        <v>369</v>
      </c>
      <c r="E189" s="21" t="s">
        <v>371</v>
      </c>
      <c r="F189" s="24" t="s">
        <v>372</v>
      </c>
      <c r="G189" s="15">
        <v>1750</v>
      </c>
      <c r="H189" s="14">
        <v>0</v>
      </c>
      <c r="I189" s="15">
        <f t="shared" si="4"/>
        <v>1750</v>
      </c>
      <c r="J189" s="22">
        <v>2</v>
      </c>
      <c r="K189" s="23"/>
      <c r="L189" s="23"/>
      <c r="M189" s="19"/>
    </row>
    <row r="190" spans="1:13" s="18" customFormat="1" ht="16.5" customHeight="1" x14ac:dyDescent="0.25">
      <c r="A190" s="9">
        <v>203</v>
      </c>
      <c r="B190" s="19"/>
      <c r="C190" s="19"/>
      <c r="D190" s="20" t="s">
        <v>369</v>
      </c>
      <c r="E190" s="21" t="s">
        <v>76</v>
      </c>
      <c r="F190" s="24" t="s">
        <v>373</v>
      </c>
      <c r="G190" s="15">
        <v>48</v>
      </c>
      <c r="H190" s="14">
        <v>0</v>
      </c>
      <c r="I190" s="15">
        <f t="shared" si="4"/>
        <v>48</v>
      </c>
      <c r="J190" s="22">
        <v>1</v>
      </c>
      <c r="K190" s="23"/>
      <c r="L190" s="23"/>
      <c r="M190" s="19"/>
    </row>
    <row r="191" spans="1:13" s="18" customFormat="1" ht="16.5" customHeight="1" x14ac:dyDescent="0.25">
      <c r="A191" s="9">
        <v>204</v>
      </c>
      <c r="B191" s="19">
        <v>3</v>
      </c>
      <c r="C191" s="19">
        <v>2</v>
      </c>
      <c r="D191" s="20" t="s">
        <v>369</v>
      </c>
      <c r="E191" s="21" t="s">
        <v>374</v>
      </c>
      <c r="F191" s="24" t="s">
        <v>375</v>
      </c>
      <c r="G191" s="15">
        <v>204</v>
      </c>
      <c r="H191" s="14">
        <v>0.25</v>
      </c>
      <c r="I191" s="15">
        <f t="shared" si="4"/>
        <v>255</v>
      </c>
      <c r="J191" s="22">
        <v>2</v>
      </c>
      <c r="K191" s="23"/>
      <c r="L191" s="23"/>
      <c r="M191" s="19"/>
    </row>
    <row r="192" spans="1:13" s="18" customFormat="1" ht="16.5" customHeight="1" x14ac:dyDescent="0.25">
      <c r="A192" s="9">
        <v>205</v>
      </c>
      <c r="B192" s="19"/>
      <c r="C192" s="19"/>
      <c r="D192" s="20" t="s">
        <v>369</v>
      </c>
      <c r="E192" s="21" t="s">
        <v>376</v>
      </c>
      <c r="F192" s="24" t="s">
        <v>377</v>
      </c>
      <c r="G192" s="15">
        <v>200</v>
      </c>
      <c r="H192" s="14">
        <v>0</v>
      </c>
      <c r="I192" s="15">
        <f t="shared" si="4"/>
        <v>200</v>
      </c>
      <c r="J192" s="22">
        <v>1</v>
      </c>
      <c r="K192" s="23"/>
      <c r="L192" s="23"/>
      <c r="M192" s="19"/>
    </row>
    <row r="193" spans="1:13" s="18" customFormat="1" ht="16.5" customHeight="1" x14ac:dyDescent="0.25">
      <c r="A193" s="9">
        <v>206</v>
      </c>
      <c r="B193" s="19">
        <v>3</v>
      </c>
      <c r="C193" s="19">
        <v>2</v>
      </c>
      <c r="D193" s="20" t="s">
        <v>369</v>
      </c>
      <c r="E193" s="21" t="s">
        <v>378</v>
      </c>
      <c r="F193" s="24" t="s">
        <v>379</v>
      </c>
      <c r="G193" s="15">
        <v>1313.83</v>
      </c>
      <c r="H193" s="14">
        <v>0</v>
      </c>
      <c r="I193" s="15">
        <f t="shared" si="4"/>
        <v>1313.83</v>
      </c>
      <c r="J193" s="22">
        <v>2</v>
      </c>
      <c r="K193" s="23"/>
      <c r="L193" s="23"/>
      <c r="M193" s="19"/>
    </row>
    <row r="194" spans="1:13" s="18" customFormat="1" ht="16.5" customHeight="1" x14ac:dyDescent="0.25">
      <c r="A194" s="9">
        <v>207</v>
      </c>
      <c r="B194" s="19">
        <v>3</v>
      </c>
      <c r="C194" s="19">
        <v>2</v>
      </c>
      <c r="D194" s="20" t="s">
        <v>369</v>
      </c>
      <c r="E194" s="21" t="s">
        <v>378</v>
      </c>
      <c r="F194" s="24" t="s">
        <v>380</v>
      </c>
      <c r="G194" s="15">
        <v>215.55</v>
      </c>
      <c r="H194" s="14">
        <v>0</v>
      </c>
      <c r="I194" s="15">
        <f t="shared" si="4"/>
        <v>215.55</v>
      </c>
      <c r="J194" s="22">
        <v>1</v>
      </c>
      <c r="K194" s="23"/>
      <c r="L194" s="23"/>
      <c r="M194" s="19"/>
    </row>
    <row r="195" spans="1:13" s="18" customFormat="1" ht="16.5" customHeight="1" x14ac:dyDescent="0.25">
      <c r="A195" s="9">
        <v>208</v>
      </c>
      <c r="B195" s="19"/>
      <c r="C195" s="19"/>
      <c r="D195" s="20" t="s">
        <v>369</v>
      </c>
      <c r="E195" s="21" t="s">
        <v>202</v>
      </c>
      <c r="F195" s="21" t="s">
        <v>381</v>
      </c>
      <c r="G195" s="15">
        <v>4.8</v>
      </c>
      <c r="H195" s="14">
        <v>0.25</v>
      </c>
      <c r="I195" s="15">
        <f t="shared" si="4"/>
        <v>6</v>
      </c>
      <c r="J195" s="22">
        <v>1</v>
      </c>
      <c r="K195" s="23"/>
      <c r="L195" s="23"/>
      <c r="M195" s="19"/>
    </row>
    <row r="196" spans="1:13" s="18" customFormat="1" ht="30" customHeight="1" x14ac:dyDescent="0.25">
      <c r="A196" s="9">
        <v>209</v>
      </c>
      <c r="B196" s="19">
        <v>3</v>
      </c>
      <c r="C196" s="19">
        <v>2</v>
      </c>
      <c r="D196" s="20" t="s">
        <v>369</v>
      </c>
      <c r="E196" s="21" t="s">
        <v>382</v>
      </c>
      <c r="F196" s="21" t="s">
        <v>383</v>
      </c>
      <c r="G196" s="15">
        <v>425.26</v>
      </c>
      <c r="H196" s="14">
        <v>0.13</v>
      </c>
      <c r="I196" s="15">
        <f t="shared" si="4"/>
        <v>480.54</v>
      </c>
      <c r="J196" s="22">
        <v>2</v>
      </c>
      <c r="K196" s="23"/>
      <c r="L196" s="23"/>
      <c r="M196" s="19"/>
    </row>
    <row r="197" spans="1:13" s="18" customFormat="1" ht="16.5" customHeight="1" x14ac:dyDescent="0.25">
      <c r="A197" s="9">
        <v>210</v>
      </c>
      <c r="B197" s="19">
        <v>3</v>
      </c>
      <c r="C197" s="19">
        <v>2</v>
      </c>
      <c r="D197" s="20" t="s">
        <v>384</v>
      </c>
      <c r="E197" s="25" t="s">
        <v>385</v>
      </c>
      <c r="F197" s="24" t="s">
        <v>386</v>
      </c>
      <c r="G197" s="15">
        <v>0</v>
      </c>
      <c r="H197" s="14">
        <v>0</v>
      </c>
      <c r="I197" s="15">
        <f t="shared" si="4"/>
        <v>0</v>
      </c>
      <c r="J197" s="22">
        <v>2</v>
      </c>
      <c r="K197" s="23"/>
      <c r="L197" s="23"/>
      <c r="M197" s="19"/>
    </row>
    <row r="198" spans="1:13" s="18" customFormat="1" ht="16.5" customHeight="1" x14ac:dyDescent="0.25">
      <c r="A198" s="9">
        <v>211</v>
      </c>
      <c r="B198" s="19">
        <v>3</v>
      </c>
      <c r="C198" s="19">
        <v>2</v>
      </c>
      <c r="D198" s="20" t="s">
        <v>384</v>
      </c>
      <c r="E198" s="21" t="s">
        <v>250</v>
      </c>
      <c r="F198" s="21" t="s">
        <v>387</v>
      </c>
      <c r="G198" s="15">
        <v>1500</v>
      </c>
      <c r="H198" s="14">
        <v>0.25</v>
      </c>
      <c r="I198" s="15">
        <f t="shared" si="4"/>
        <v>1875</v>
      </c>
      <c r="J198" s="22">
        <v>2</v>
      </c>
      <c r="K198" s="23"/>
      <c r="L198" s="23"/>
      <c r="M198" s="19"/>
    </row>
    <row r="199" spans="1:13" s="18" customFormat="1" ht="27" customHeight="1" x14ac:dyDescent="0.25">
      <c r="A199" s="9">
        <v>212</v>
      </c>
      <c r="B199" s="19"/>
      <c r="C199" s="19"/>
      <c r="D199" s="20" t="s">
        <v>384</v>
      </c>
      <c r="E199" s="21" t="s">
        <v>388</v>
      </c>
      <c r="F199" s="21" t="s">
        <v>389</v>
      </c>
      <c r="G199" s="15">
        <v>196.09</v>
      </c>
      <c r="H199" s="14">
        <v>0.25</v>
      </c>
      <c r="I199" s="15">
        <f t="shared" si="4"/>
        <v>245.11</v>
      </c>
      <c r="J199" s="22">
        <v>1</v>
      </c>
      <c r="K199" s="23"/>
      <c r="L199" s="23"/>
      <c r="M199" s="19"/>
    </row>
    <row r="200" spans="1:13" s="18" customFormat="1" ht="15" x14ac:dyDescent="0.25">
      <c r="A200" s="9">
        <v>213</v>
      </c>
      <c r="B200" s="19">
        <v>4</v>
      </c>
      <c r="C200" s="19">
        <v>5</v>
      </c>
      <c r="D200" s="20" t="s">
        <v>384</v>
      </c>
      <c r="E200" s="25" t="s">
        <v>56</v>
      </c>
      <c r="F200" s="24" t="s">
        <v>390</v>
      </c>
      <c r="G200" s="15">
        <v>900</v>
      </c>
      <c r="H200" s="14">
        <v>0.25</v>
      </c>
      <c r="I200" s="15">
        <f t="shared" si="4"/>
        <v>1125</v>
      </c>
      <c r="J200" s="22">
        <v>3</v>
      </c>
      <c r="K200" s="23"/>
      <c r="L200" s="23"/>
      <c r="M200" s="19"/>
    </row>
    <row r="201" spans="1:13" s="18" customFormat="1" ht="16.5" customHeight="1" x14ac:dyDescent="0.25">
      <c r="A201" s="9">
        <v>214</v>
      </c>
      <c r="B201" s="19">
        <v>4</v>
      </c>
      <c r="C201" s="19">
        <v>5</v>
      </c>
      <c r="D201" s="20" t="s">
        <v>384</v>
      </c>
      <c r="E201" s="21" t="s">
        <v>56</v>
      </c>
      <c r="F201" s="21" t="s">
        <v>391</v>
      </c>
      <c r="G201" s="15">
        <v>150</v>
      </c>
      <c r="H201" s="14">
        <v>0.25</v>
      </c>
      <c r="I201" s="15">
        <f t="shared" si="4"/>
        <v>187.5</v>
      </c>
      <c r="J201" s="22">
        <v>3</v>
      </c>
      <c r="K201" s="23"/>
      <c r="L201" s="23"/>
      <c r="M201" s="19"/>
    </row>
    <row r="202" spans="1:13" s="18" customFormat="1" ht="16.5" customHeight="1" x14ac:dyDescent="0.25">
      <c r="A202" s="9">
        <v>215</v>
      </c>
      <c r="B202" s="19">
        <v>4</v>
      </c>
      <c r="C202" s="19">
        <v>5</v>
      </c>
      <c r="D202" s="20" t="s">
        <v>384</v>
      </c>
      <c r="E202" s="21" t="s">
        <v>56</v>
      </c>
      <c r="F202" s="21" t="s">
        <v>392</v>
      </c>
      <c r="G202" s="15">
        <v>415</v>
      </c>
      <c r="H202" s="14">
        <v>0.25</v>
      </c>
      <c r="I202" s="15">
        <f t="shared" si="4"/>
        <v>518.75</v>
      </c>
      <c r="J202" s="22">
        <v>3</v>
      </c>
      <c r="K202" s="23"/>
      <c r="L202" s="23"/>
      <c r="M202" s="19"/>
    </row>
    <row r="203" spans="1:13" s="18" customFormat="1" ht="16.5" customHeight="1" x14ac:dyDescent="0.25">
      <c r="A203" s="9">
        <v>216</v>
      </c>
      <c r="B203" s="19">
        <v>4</v>
      </c>
      <c r="C203" s="19">
        <v>5</v>
      </c>
      <c r="D203" s="20" t="s">
        <v>384</v>
      </c>
      <c r="E203" s="24" t="s">
        <v>56</v>
      </c>
      <c r="F203" s="24" t="s">
        <v>393</v>
      </c>
      <c r="G203" s="15">
        <v>225</v>
      </c>
      <c r="H203" s="14">
        <v>0.25</v>
      </c>
      <c r="I203" s="15">
        <f t="shared" si="4"/>
        <v>281.25</v>
      </c>
      <c r="J203" s="22">
        <v>3</v>
      </c>
      <c r="K203" s="23"/>
      <c r="L203" s="23"/>
      <c r="M203" s="19"/>
    </row>
    <row r="204" spans="1:13" s="18" customFormat="1" ht="16.5" customHeight="1" x14ac:dyDescent="0.25">
      <c r="A204" s="9">
        <v>217</v>
      </c>
      <c r="B204" s="19">
        <v>4</v>
      </c>
      <c r="C204" s="19">
        <v>5</v>
      </c>
      <c r="D204" s="20" t="s">
        <v>384</v>
      </c>
      <c r="E204" s="21" t="s">
        <v>56</v>
      </c>
      <c r="F204" s="21" t="s">
        <v>394</v>
      </c>
      <c r="G204" s="15">
        <v>500</v>
      </c>
      <c r="H204" s="14">
        <v>0.25</v>
      </c>
      <c r="I204" s="15">
        <f t="shared" si="4"/>
        <v>625</v>
      </c>
      <c r="J204" s="22">
        <v>3</v>
      </c>
      <c r="K204" s="23"/>
      <c r="L204" s="23"/>
      <c r="M204" s="19"/>
    </row>
    <row r="205" spans="1:13" s="18" customFormat="1" ht="16.5" customHeight="1" x14ac:dyDescent="0.25">
      <c r="A205" s="9">
        <v>219</v>
      </c>
      <c r="B205" s="19">
        <v>4</v>
      </c>
      <c r="C205" s="19">
        <v>5</v>
      </c>
      <c r="D205" s="20" t="s">
        <v>396</v>
      </c>
      <c r="E205" s="24" t="s">
        <v>20</v>
      </c>
      <c r="F205" s="24" t="s">
        <v>397</v>
      </c>
      <c r="G205" s="15">
        <v>24.05</v>
      </c>
      <c r="H205" s="14">
        <v>0.25</v>
      </c>
      <c r="I205" s="15">
        <f t="shared" si="4"/>
        <v>30.06</v>
      </c>
      <c r="J205" s="22">
        <v>1</v>
      </c>
      <c r="K205" s="23"/>
      <c r="L205" s="23"/>
      <c r="M205" s="19"/>
    </row>
    <row r="206" spans="1:13" s="18" customFormat="1" ht="16.5" customHeight="1" x14ac:dyDescent="0.25">
      <c r="A206" s="9">
        <v>220</v>
      </c>
      <c r="B206" s="19">
        <v>4</v>
      </c>
      <c r="C206" s="19">
        <v>5</v>
      </c>
      <c r="D206" s="20" t="s">
        <v>396</v>
      </c>
      <c r="E206" s="21" t="s">
        <v>385</v>
      </c>
      <c r="F206" s="24" t="s">
        <v>398</v>
      </c>
      <c r="G206" s="15">
        <v>180</v>
      </c>
      <c r="H206" s="14">
        <v>0.25</v>
      </c>
      <c r="I206" s="15">
        <f t="shared" si="4"/>
        <v>225</v>
      </c>
      <c r="J206" s="22">
        <v>2</v>
      </c>
      <c r="K206" s="23"/>
      <c r="L206" s="23"/>
      <c r="M206" s="19"/>
    </row>
    <row r="207" spans="1:13" s="18" customFormat="1" ht="16.5" customHeight="1" x14ac:dyDescent="0.25">
      <c r="A207" s="9">
        <v>221</v>
      </c>
      <c r="B207" s="19">
        <v>4</v>
      </c>
      <c r="C207" s="19">
        <v>5</v>
      </c>
      <c r="D207" s="20" t="s">
        <v>399</v>
      </c>
      <c r="E207" s="21" t="s">
        <v>400</v>
      </c>
      <c r="F207" s="21" t="s">
        <v>401</v>
      </c>
      <c r="G207" s="15">
        <v>719.13</v>
      </c>
      <c r="H207" s="14">
        <v>0.25</v>
      </c>
      <c r="I207" s="15">
        <f t="shared" si="4"/>
        <v>898.91</v>
      </c>
      <c r="J207" s="22">
        <v>1</v>
      </c>
      <c r="K207" s="23"/>
      <c r="L207" s="23"/>
      <c r="M207" s="19"/>
    </row>
    <row r="208" spans="1:13" s="18" customFormat="1" ht="16.5" customHeight="1" x14ac:dyDescent="0.25">
      <c r="A208" s="9">
        <v>222</v>
      </c>
      <c r="B208" s="19"/>
      <c r="C208" s="19"/>
      <c r="D208" s="20" t="s">
        <v>399</v>
      </c>
      <c r="E208" s="21" t="s">
        <v>402</v>
      </c>
      <c r="F208" s="21" t="s">
        <v>403</v>
      </c>
      <c r="G208" s="15">
        <v>712.8</v>
      </c>
      <c r="H208" s="14">
        <v>0.25</v>
      </c>
      <c r="I208" s="15">
        <f t="shared" si="4"/>
        <v>891</v>
      </c>
      <c r="J208" s="22">
        <v>2</v>
      </c>
      <c r="K208" s="23"/>
      <c r="L208" s="23"/>
      <c r="M208" s="19"/>
    </row>
    <row r="209" spans="1:13" s="18" customFormat="1" ht="16.5" customHeight="1" x14ac:dyDescent="0.25">
      <c r="A209" s="9">
        <v>223</v>
      </c>
      <c r="B209" s="19"/>
      <c r="C209" s="19"/>
      <c r="D209" s="20" t="s">
        <v>399</v>
      </c>
      <c r="E209" s="21" t="s">
        <v>138</v>
      </c>
      <c r="F209" s="21" t="s">
        <v>404</v>
      </c>
      <c r="G209" s="15">
        <v>1800</v>
      </c>
      <c r="H209" s="14">
        <v>0.25</v>
      </c>
      <c r="I209" s="15">
        <f t="shared" si="4"/>
        <v>2250</v>
      </c>
      <c r="J209" s="22">
        <v>2</v>
      </c>
      <c r="K209" s="23"/>
      <c r="L209" s="23"/>
      <c r="M209" s="19"/>
    </row>
    <row r="210" spans="1:13" s="18" customFormat="1" ht="16.5" customHeight="1" x14ac:dyDescent="0.25">
      <c r="A210" s="9">
        <v>224</v>
      </c>
      <c r="B210" s="19">
        <v>4</v>
      </c>
      <c r="C210" s="19">
        <v>5</v>
      </c>
      <c r="D210" s="20" t="s">
        <v>405</v>
      </c>
      <c r="E210" s="21" t="s">
        <v>56</v>
      </c>
      <c r="F210" s="21" t="s">
        <v>406</v>
      </c>
      <c r="G210" s="15">
        <v>75</v>
      </c>
      <c r="H210" s="14">
        <v>0.25</v>
      </c>
      <c r="I210" s="15">
        <f t="shared" si="4"/>
        <v>93.75</v>
      </c>
      <c r="J210" s="22">
        <v>2</v>
      </c>
      <c r="K210" s="23"/>
      <c r="L210" s="23"/>
      <c r="M210" s="19"/>
    </row>
    <row r="211" spans="1:13" s="18" customFormat="1" ht="26.25" customHeight="1" x14ac:dyDescent="0.25">
      <c r="A211" s="9">
        <v>225</v>
      </c>
      <c r="B211" s="19">
        <v>3</v>
      </c>
      <c r="C211" s="19">
        <v>2</v>
      </c>
      <c r="D211" s="20" t="s">
        <v>405</v>
      </c>
      <c r="E211" s="21" t="s">
        <v>407</v>
      </c>
      <c r="F211" s="21" t="s">
        <v>408</v>
      </c>
      <c r="G211" s="15">
        <v>150</v>
      </c>
      <c r="H211" s="14">
        <v>0.25</v>
      </c>
      <c r="I211" s="15">
        <f t="shared" si="4"/>
        <v>187.5</v>
      </c>
      <c r="J211" s="22">
        <v>2</v>
      </c>
      <c r="K211" s="23"/>
      <c r="L211" s="23"/>
      <c r="M211" s="19"/>
    </row>
    <row r="212" spans="1:13" s="18" customFormat="1" ht="16.5" customHeight="1" x14ac:dyDescent="0.25">
      <c r="A212" s="9">
        <v>226</v>
      </c>
      <c r="B212" s="19">
        <v>3</v>
      </c>
      <c r="C212" s="19">
        <v>2</v>
      </c>
      <c r="D212" s="20" t="s">
        <v>405</v>
      </c>
      <c r="E212" s="21" t="s">
        <v>409</v>
      </c>
      <c r="F212" s="21" t="s">
        <v>410</v>
      </c>
      <c r="G212" s="15">
        <v>230</v>
      </c>
      <c r="H212" s="14">
        <v>0</v>
      </c>
      <c r="I212" s="15">
        <f t="shared" si="4"/>
        <v>230</v>
      </c>
      <c r="J212" s="22">
        <v>2</v>
      </c>
      <c r="K212" s="23"/>
      <c r="L212" s="23"/>
      <c r="M212" s="19"/>
    </row>
    <row r="213" spans="1:13" s="18" customFormat="1" ht="16.5" customHeight="1" x14ac:dyDescent="0.25">
      <c r="A213" s="9">
        <v>227</v>
      </c>
      <c r="B213" s="19"/>
      <c r="C213" s="19"/>
      <c r="D213" s="20" t="s">
        <v>405</v>
      </c>
      <c r="E213" s="21" t="s">
        <v>56</v>
      </c>
      <c r="F213" s="21" t="s">
        <v>411</v>
      </c>
      <c r="G213" s="15">
        <v>140</v>
      </c>
      <c r="H213" s="14">
        <v>0.25</v>
      </c>
      <c r="I213" s="15">
        <f t="shared" si="4"/>
        <v>175</v>
      </c>
      <c r="J213" s="22">
        <v>2</v>
      </c>
      <c r="K213" s="23"/>
      <c r="L213" s="23"/>
      <c r="M213" s="19"/>
    </row>
    <row r="214" spans="1:13" s="18" customFormat="1" ht="16.5" customHeight="1" x14ac:dyDescent="0.25">
      <c r="A214" s="9">
        <v>228</v>
      </c>
      <c r="B214" s="19">
        <v>3</v>
      </c>
      <c r="C214" s="19">
        <v>2</v>
      </c>
      <c r="D214" s="20" t="s">
        <v>412</v>
      </c>
      <c r="E214" s="21" t="s">
        <v>338</v>
      </c>
      <c r="F214" s="21" t="s">
        <v>413</v>
      </c>
      <c r="G214" s="15">
        <v>100</v>
      </c>
      <c r="H214" s="14">
        <v>0.25</v>
      </c>
      <c r="I214" s="15">
        <f t="shared" si="4"/>
        <v>125</v>
      </c>
      <c r="J214" s="22">
        <v>1</v>
      </c>
      <c r="K214" s="23"/>
      <c r="L214" s="23"/>
      <c r="M214" s="19"/>
    </row>
    <row r="215" spans="1:13" s="18" customFormat="1" ht="16.5" customHeight="1" x14ac:dyDescent="0.25">
      <c r="A215" s="9">
        <v>229</v>
      </c>
      <c r="B215" s="19">
        <v>4</v>
      </c>
      <c r="C215" s="19">
        <v>10</v>
      </c>
      <c r="D215" s="20" t="s">
        <v>405</v>
      </c>
      <c r="E215" s="21" t="s">
        <v>414</v>
      </c>
      <c r="F215" s="21" t="s">
        <v>415</v>
      </c>
      <c r="G215" s="15">
        <v>817.5</v>
      </c>
      <c r="H215" s="14">
        <v>0.25</v>
      </c>
      <c r="I215" s="15">
        <f t="shared" si="4"/>
        <v>1021.88</v>
      </c>
      <c r="J215" s="22">
        <v>2</v>
      </c>
      <c r="K215" s="23"/>
      <c r="L215" s="23"/>
      <c r="M215" s="19"/>
    </row>
    <row r="216" spans="1:13" s="18" customFormat="1" ht="16.5" customHeight="1" x14ac:dyDescent="0.25">
      <c r="A216" s="9">
        <v>230</v>
      </c>
      <c r="B216" s="19">
        <v>3</v>
      </c>
      <c r="C216" s="19"/>
      <c r="D216" s="20" t="s">
        <v>412</v>
      </c>
      <c r="E216" s="21" t="s">
        <v>14</v>
      </c>
      <c r="F216" s="24" t="s">
        <v>15</v>
      </c>
      <c r="G216" s="15">
        <v>66.16</v>
      </c>
      <c r="H216" s="14">
        <v>0.25</v>
      </c>
      <c r="I216" s="15">
        <v>82.7</v>
      </c>
      <c r="J216" s="22">
        <v>1</v>
      </c>
      <c r="K216" s="23"/>
      <c r="L216" s="23"/>
      <c r="M216" s="19"/>
    </row>
    <row r="217" spans="1:13" s="18" customFormat="1" ht="16.5" customHeight="1" x14ac:dyDescent="0.25">
      <c r="A217" s="9">
        <v>231</v>
      </c>
      <c r="B217" s="19">
        <v>3</v>
      </c>
      <c r="C217" s="19">
        <v>2</v>
      </c>
      <c r="D217" s="20" t="s">
        <v>412</v>
      </c>
      <c r="E217" s="21" t="s">
        <v>416</v>
      </c>
      <c r="F217" s="21" t="s">
        <v>417</v>
      </c>
      <c r="G217" s="15">
        <v>200</v>
      </c>
      <c r="H217" s="14">
        <v>0</v>
      </c>
      <c r="I217" s="15">
        <f t="shared" si="4"/>
        <v>200</v>
      </c>
      <c r="J217" s="22">
        <v>2</v>
      </c>
      <c r="K217" s="23"/>
      <c r="L217" s="23"/>
      <c r="M217" s="19"/>
    </row>
    <row r="218" spans="1:13" s="18" customFormat="1" ht="16.5" customHeight="1" x14ac:dyDescent="0.25">
      <c r="A218" s="9">
        <v>232</v>
      </c>
      <c r="B218" s="19"/>
      <c r="C218" s="19"/>
      <c r="D218" s="20" t="s">
        <v>405</v>
      </c>
      <c r="E218" s="24" t="s">
        <v>159</v>
      </c>
      <c r="F218" s="21" t="s">
        <v>418</v>
      </c>
      <c r="G218" s="15">
        <v>89.33</v>
      </c>
      <c r="H218" s="14">
        <v>0.25</v>
      </c>
      <c r="I218" s="15">
        <f t="shared" si="4"/>
        <v>111.66</v>
      </c>
      <c r="J218" s="22">
        <v>1</v>
      </c>
      <c r="K218" s="23"/>
      <c r="L218" s="23"/>
      <c r="M218" s="19"/>
    </row>
    <row r="219" spans="1:13" s="18" customFormat="1" ht="16.5" customHeight="1" x14ac:dyDescent="0.25">
      <c r="A219" s="9">
        <v>233</v>
      </c>
      <c r="B219" s="19">
        <v>3</v>
      </c>
      <c r="C219" s="19">
        <v>2</v>
      </c>
      <c r="D219" s="20" t="s">
        <v>419</v>
      </c>
      <c r="E219" s="21" t="s">
        <v>317</v>
      </c>
      <c r="F219" s="21" t="s">
        <v>417</v>
      </c>
      <c r="G219" s="15">
        <v>88</v>
      </c>
      <c r="H219" s="14">
        <v>0.25</v>
      </c>
      <c r="I219" s="15">
        <f t="shared" si="4"/>
        <v>110</v>
      </c>
      <c r="J219" s="22">
        <v>2</v>
      </c>
      <c r="K219" s="23"/>
      <c r="L219" s="23"/>
      <c r="M219" s="19"/>
    </row>
    <row r="220" spans="1:13" s="18" customFormat="1" ht="16.5" customHeight="1" x14ac:dyDescent="0.25">
      <c r="A220" s="9">
        <v>234</v>
      </c>
      <c r="B220" s="19">
        <v>4</v>
      </c>
      <c r="C220" s="19">
        <v>5</v>
      </c>
      <c r="D220" s="20" t="s">
        <v>420</v>
      </c>
      <c r="E220" s="21" t="s">
        <v>56</v>
      </c>
      <c r="F220" s="21" t="s">
        <v>421</v>
      </c>
      <c r="G220" s="15">
        <v>1811.5</v>
      </c>
      <c r="H220" s="14">
        <v>0.25</v>
      </c>
      <c r="I220" s="15">
        <f t="shared" si="4"/>
        <v>2264.38</v>
      </c>
      <c r="J220" s="22">
        <v>3</v>
      </c>
      <c r="K220" s="23"/>
      <c r="L220" s="23"/>
      <c r="M220" s="19"/>
    </row>
    <row r="221" spans="1:13" s="18" customFormat="1" ht="15" customHeight="1" x14ac:dyDescent="0.25">
      <c r="A221" s="9">
        <v>235</v>
      </c>
      <c r="B221" s="19">
        <v>3</v>
      </c>
      <c r="C221" s="19">
        <v>2</v>
      </c>
      <c r="D221" s="20" t="s">
        <v>422</v>
      </c>
      <c r="E221" s="21" t="s">
        <v>423</v>
      </c>
      <c r="F221" s="24" t="s">
        <v>424</v>
      </c>
      <c r="G221" s="15">
        <v>1250</v>
      </c>
      <c r="H221" s="14">
        <v>0</v>
      </c>
      <c r="I221" s="15">
        <f t="shared" si="4"/>
        <v>1250</v>
      </c>
      <c r="J221" s="22">
        <v>2</v>
      </c>
      <c r="K221" s="23"/>
      <c r="L221" s="23"/>
      <c r="M221" s="19"/>
    </row>
    <row r="222" spans="1:13" s="18" customFormat="1" ht="16.5" customHeight="1" x14ac:dyDescent="0.25">
      <c r="A222" s="9">
        <v>236</v>
      </c>
      <c r="B222" s="19">
        <v>3</v>
      </c>
      <c r="C222" s="19">
        <v>1</v>
      </c>
      <c r="D222" s="20" t="s">
        <v>422</v>
      </c>
      <c r="E222" s="21" t="s">
        <v>425</v>
      </c>
      <c r="F222" s="35" t="s">
        <v>426</v>
      </c>
      <c r="G222" s="15">
        <v>215.12</v>
      </c>
      <c r="H222" s="14">
        <v>0.25</v>
      </c>
      <c r="I222" s="15">
        <f t="shared" si="4"/>
        <v>268.89999999999998</v>
      </c>
      <c r="J222" s="22">
        <v>1</v>
      </c>
      <c r="K222" s="23"/>
      <c r="L222" s="23"/>
      <c r="M222" s="19"/>
    </row>
    <row r="223" spans="1:13" s="18" customFormat="1" ht="16.5" customHeight="1" x14ac:dyDescent="0.25">
      <c r="A223" s="9">
        <v>237</v>
      </c>
      <c r="B223" s="19"/>
      <c r="C223" s="19"/>
      <c r="D223" s="20" t="s">
        <v>427</v>
      </c>
      <c r="E223" s="21" t="s">
        <v>156</v>
      </c>
      <c r="F223" s="21" t="s">
        <v>428</v>
      </c>
      <c r="G223" s="15">
        <v>2579.59</v>
      </c>
      <c r="H223" s="14">
        <v>0.25</v>
      </c>
      <c r="I223" s="15">
        <f t="shared" si="4"/>
        <v>3224.49</v>
      </c>
      <c r="J223" s="22">
        <v>3</v>
      </c>
      <c r="K223" s="23"/>
      <c r="L223" s="23"/>
      <c r="M223" s="19"/>
    </row>
    <row r="224" spans="1:13" s="18" customFormat="1" ht="16.5" customHeight="1" x14ac:dyDescent="0.25">
      <c r="A224" s="9">
        <v>238</v>
      </c>
      <c r="B224" s="19"/>
      <c r="C224" s="19"/>
      <c r="D224" s="20" t="s">
        <v>427</v>
      </c>
      <c r="E224" s="21" t="s">
        <v>159</v>
      </c>
      <c r="F224" s="21" t="s">
        <v>429</v>
      </c>
      <c r="G224" s="15">
        <v>16.670000000000002</v>
      </c>
      <c r="H224" s="14">
        <v>0.25</v>
      </c>
      <c r="I224" s="15">
        <f t="shared" si="4"/>
        <v>20.84</v>
      </c>
      <c r="J224" s="22">
        <v>1</v>
      </c>
      <c r="K224" s="23"/>
      <c r="L224" s="23"/>
      <c r="M224" s="19"/>
    </row>
    <row r="225" spans="1:13" s="18" customFormat="1" ht="26.25" customHeight="1" x14ac:dyDescent="0.25">
      <c r="A225" s="9">
        <v>239</v>
      </c>
      <c r="B225" s="19">
        <v>3</v>
      </c>
      <c r="C225" s="19">
        <v>2</v>
      </c>
      <c r="D225" s="20" t="s">
        <v>430</v>
      </c>
      <c r="E225" s="21" t="s">
        <v>431</v>
      </c>
      <c r="F225" s="21" t="s">
        <v>432</v>
      </c>
      <c r="G225" s="15">
        <v>280</v>
      </c>
      <c r="H225" s="14">
        <v>0.25</v>
      </c>
      <c r="I225" s="15">
        <f t="shared" si="4"/>
        <v>350</v>
      </c>
      <c r="J225" s="22">
        <v>2</v>
      </c>
      <c r="K225" s="23"/>
      <c r="L225" s="23"/>
      <c r="M225" s="19"/>
    </row>
    <row r="226" spans="1:13" s="18" customFormat="1" ht="18" customHeight="1" x14ac:dyDescent="0.25">
      <c r="A226" s="9">
        <v>240</v>
      </c>
      <c r="B226" s="19"/>
      <c r="C226" s="19"/>
      <c r="D226" s="20" t="s">
        <v>430</v>
      </c>
      <c r="E226" s="21" t="s">
        <v>138</v>
      </c>
      <c r="F226" s="21" t="s">
        <v>433</v>
      </c>
      <c r="G226" s="15">
        <v>1400</v>
      </c>
      <c r="H226" s="14">
        <v>0.25</v>
      </c>
      <c r="I226" s="15">
        <f t="shared" si="4"/>
        <v>1750</v>
      </c>
      <c r="J226" s="22">
        <v>2</v>
      </c>
      <c r="K226" s="23"/>
      <c r="L226" s="23"/>
      <c r="M226" s="19"/>
    </row>
    <row r="227" spans="1:13" s="18" customFormat="1" ht="16.5" customHeight="1" x14ac:dyDescent="0.25">
      <c r="A227" s="9">
        <v>241</v>
      </c>
      <c r="B227" s="19"/>
      <c r="C227" s="19"/>
      <c r="D227" s="20" t="s">
        <v>430</v>
      </c>
      <c r="E227" s="21" t="s">
        <v>138</v>
      </c>
      <c r="F227" s="21" t="s">
        <v>434</v>
      </c>
      <c r="G227" s="15">
        <v>1800</v>
      </c>
      <c r="H227" s="14">
        <v>0.25</v>
      </c>
      <c r="I227" s="15">
        <f t="shared" si="4"/>
        <v>2250</v>
      </c>
      <c r="J227" s="22">
        <v>2</v>
      </c>
      <c r="K227" s="23"/>
      <c r="L227" s="23"/>
      <c r="M227" s="19"/>
    </row>
    <row r="228" spans="1:13" s="18" customFormat="1" ht="16.5" customHeight="1" x14ac:dyDescent="0.25">
      <c r="A228" s="9">
        <v>242</v>
      </c>
      <c r="B228" s="19">
        <v>4</v>
      </c>
      <c r="C228" s="19">
        <v>5</v>
      </c>
      <c r="D228" s="20" t="s">
        <v>435</v>
      </c>
      <c r="E228" s="21" t="s">
        <v>20</v>
      </c>
      <c r="F228" s="21" t="s">
        <v>436</v>
      </c>
      <c r="G228" s="15">
        <v>242.93</v>
      </c>
      <c r="H228" s="14">
        <v>0.25</v>
      </c>
      <c r="I228" s="15">
        <f t="shared" si="4"/>
        <v>303.66000000000003</v>
      </c>
      <c r="J228" s="22">
        <v>1</v>
      </c>
      <c r="K228" s="23"/>
      <c r="L228" s="23"/>
      <c r="M228" s="19"/>
    </row>
    <row r="229" spans="1:13" s="18" customFormat="1" ht="16.5" customHeight="1" x14ac:dyDescent="0.25">
      <c r="A229" s="9">
        <v>243</v>
      </c>
      <c r="B229" s="19">
        <v>4</v>
      </c>
      <c r="C229" s="19">
        <v>5</v>
      </c>
      <c r="D229" s="20" t="s">
        <v>435</v>
      </c>
      <c r="E229" s="21" t="s">
        <v>20</v>
      </c>
      <c r="F229" s="21" t="s">
        <v>437</v>
      </c>
      <c r="G229" s="15">
        <v>227.04</v>
      </c>
      <c r="H229" s="14">
        <v>0.25</v>
      </c>
      <c r="I229" s="15">
        <f t="shared" si="4"/>
        <v>283.8</v>
      </c>
      <c r="J229" s="22">
        <v>1</v>
      </c>
      <c r="K229" s="23"/>
      <c r="L229" s="23"/>
      <c r="M229" s="19"/>
    </row>
    <row r="230" spans="1:13" s="18" customFormat="1" ht="16.5" customHeight="1" x14ac:dyDescent="0.25">
      <c r="A230" s="9">
        <v>246</v>
      </c>
      <c r="B230" s="19"/>
      <c r="C230" s="19"/>
      <c r="D230" s="20" t="s">
        <v>439</v>
      </c>
      <c r="E230" s="24" t="s">
        <v>200</v>
      </c>
      <c r="F230" s="24" t="s">
        <v>442</v>
      </c>
      <c r="G230" s="45">
        <v>722.4</v>
      </c>
      <c r="H230" s="14">
        <v>0.25</v>
      </c>
      <c r="I230" s="15">
        <f t="shared" si="4"/>
        <v>903</v>
      </c>
      <c r="J230" s="22">
        <v>2</v>
      </c>
      <c r="K230" s="23"/>
      <c r="L230" s="23"/>
      <c r="M230" s="19"/>
    </row>
    <row r="231" spans="1:13" s="18" customFormat="1" ht="16.5" customHeight="1" x14ac:dyDescent="0.25">
      <c r="A231" s="9">
        <v>247</v>
      </c>
      <c r="B231" s="19">
        <v>4</v>
      </c>
      <c r="C231" s="19">
        <v>5</v>
      </c>
      <c r="D231" s="20" t="s">
        <v>439</v>
      </c>
      <c r="E231" s="21" t="s">
        <v>20</v>
      </c>
      <c r="F231" s="24" t="s">
        <v>443</v>
      </c>
      <c r="G231" s="15">
        <v>22.04</v>
      </c>
      <c r="H231" s="14">
        <v>0.25</v>
      </c>
      <c r="I231" s="15">
        <f t="shared" si="4"/>
        <v>27.55</v>
      </c>
      <c r="J231" s="22">
        <v>1</v>
      </c>
      <c r="K231" s="23"/>
      <c r="L231" s="23"/>
      <c r="M231" s="19"/>
    </row>
    <row r="232" spans="1:13" s="18" customFormat="1" ht="16.5" customHeight="1" x14ac:dyDescent="0.25">
      <c r="A232" s="9">
        <v>248</v>
      </c>
      <c r="B232" s="19"/>
      <c r="C232" s="19"/>
      <c r="D232" s="20" t="s">
        <v>444</v>
      </c>
      <c r="E232" s="21" t="s">
        <v>14</v>
      </c>
      <c r="F232" s="21" t="s">
        <v>445</v>
      </c>
      <c r="G232" s="15">
        <v>46.31</v>
      </c>
      <c r="H232" s="14">
        <v>0.25</v>
      </c>
      <c r="I232" s="15">
        <v>57.89</v>
      </c>
      <c r="J232" s="22">
        <v>1</v>
      </c>
      <c r="K232" s="23"/>
      <c r="L232" s="23"/>
      <c r="M232" s="19"/>
    </row>
    <row r="233" spans="1:13" s="18" customFormat="1" ht="16.5" customHeight="1" x14ac:dyDescent="0.25">
      <c r="A233" s="9">
        <v>249</v>
      </c>
      <c r="B233" s="19">
        <v>4</v>
      </c>
      <c r="C233" s="19">
        <v>9</v>
      </c>
      <c r="D233" s="20">
        <v>45814</v>
      </c>
      <c r="E233" s="21" t="s">
        <v>446</v>
      </c>
      <c r="F233" s="21" t="s">
        <v>447</v>
      </c>
      <c r="G233" s="15">
        <v>703.2</v>
      </c>
      <c r="H233" s="14">
        <v>0.25</v>
      </c>
      <c r="I233" s="15">
        <f t="shared" si="4"/>
        <v>879</v>
      </c>
      <c r="J233" s="22">
        <v>1</v>
      </c>
      <c r="K233" s="23" t="s">
        <v>448</v>
      </c>
      <c r="L233" s="23"/>
      <c r="M233" s="19"/>
    </row>
    <row r="234" spans="1:13" s="18" customFormat="1" ht="16.5" customHeight="1" x14ac:dyDescent="0.25">
      <c r="A234" s="9">
        <v>250</v>
      </c>
      <c r="B234" s="19">
        <v>4</v>
      </c>
      <c r="C234" s="19">
        <v>5</v>
      </c>
      <c r="D234" s="20" t="s">
        <v>444</v>
      </c>
      <c r="E234" s="21" t="s">
        <v>56</v>
      </c>
      <c r="F234" s="21" t="s">
        <v>449</v>
      </c>
      <c r="G234" s="15">
        <v>161</v>
      </c>
      <c r="H234" s="14">
        <v>0.25</v>
      </c>
      <c r="I234" s="15">
        <f t="shared" si="4"/>
        <v>201.25</v>
      </c>
      <c r="J234" s="22">
        <v>3</v>
      </c>
      <c r="K234" s="23"/>
      <c r="L234" s="23"/>
      <c r="M234" s="19"/>
    </row>
    <row r="235" spans="1:13" s="18" customFormat="1" ht="16.5" customHeight="1" x14ac:dyDescent="0.25">
      <c r="A235" s="9">
        <v>251</v>
      </c>
      <c r="B235" s="19">
        <v>4</v>
      </c>
      <c r="C235" s="19">
        <v>5</v>
      </c>
      <c r="D235" s="20" t="s">
        <v>444</v>
      </c>
      <c r="E235" s="21" t="s">
        <v>56</v>
      </c>
      <c r="F235" s="21" t="s">
        <v>450</v>
      </c>
      <c r="G235" s="15">
        <v>200</v>
      </c>
      <c r="H235" s="14">
        <v>0.25</v>
      </c>
      <c r="I235" s="15">
        <f t="shared" si="4"/>
        <v>250</v>
      </c>
      <c r="J235" s="22">
        <v>2</v>
      </c>
      <c r="K235" s="23"/>
      <c r="L235" s="23"/>
      <c r="M235" s="19"/>
    </row>
    <row r="236" spans="1:13" s="18" customFormat="1" ht="16.5" customHeight="1" x14ac:dyDescent="0.25">
      <c r="A236" s="9">
        <v>252</v>
      </c>
      <c r="B236" s="19">
        <v>4</v>
      </c>
      <c r="C236" s="19">
        <v>5</v>
      </c>
      <c r="D236" s="20" t="s">
        <v>444</v>
      </c>
      <c r="E236" s="21" t="s">
        <v>56</v>
      </c>
      <c r="F236" s="21" t="s">
        <v>451</v>
      </c>
      <c r="G236" s="15">
        <v>130</v>
      </c>
      <c r="H236" s="14">
        <v>0.25</v>
      </c>
      <c r="I236" s="15">
        <f t="shared" si="4"/>
        <v>162.5</v>
      </c>
      <c r="J236" s="22">
        <v>3</v>
      </c>
      <c r="K236" s="23"/>
      <c r="L236" s="23"/>
      <c r="M236" s="19"/>
    </row>
    <row r="237" spans="1:13" s="18" customFormat="1" ht="16.5" customHeight="1" x14ac:dyDescent="0.25">
      <c r="A237" s="9">
        <v>253</v>
      </c>
      <c r="B237" s="19">
        <v>4</v>
      </c>
      <c r="C237" s="19">
        <v>5</v>
      </c>
      <c r="D237" s="20" t="s">
        <v>444</v>
      </c>
      <c r="E237" s="21" t="s">
        <v>56</v>
      </c>
      <c r="F237" s="21" t="s">
        <v>452</v>
      </c>
      <c r="G237" s="15">
        <v>2036</v>
      </c>
      <c r="H237" s="14">
        <v>0.25</v>
      </c>
      <c r="I237" s="15">
        <f t="shared" si="4"/>
        <v>2545</v>
      </c>
      <c r="J237" s="22">
        <v>3</v>
      </c>
      <c r="K237" s="23"/>
      <c r="L237" s="23"/>
      <c r="M237" s="19"/>
    </row>
    <row r="238" spans="1:13" s="18" customFormat="1" ht="15" x14ac:dyDescent="0.25">
      <c r="A238" s="9">
        <v>254</v>
      </c>
      <c r="B238" s="19">
        <v>4</v>
      </c>
      <c r="C238" s="19">
        <v>9</v>
      </c>
      <c r="D238" s="20">
        <v>45824</v>
      </c>
      <c r="E238" s="21" t="s">
        <v>453</v>
      </c>
      <c r="F238" s="21" t="s">
        <v>454</v>
      </c>
      <c r="G238" s="15">
        <v>831.2</v>
      </c>
      <c r="H238" s="14">
        <v>0.25</v>
      </c>
      <c r="I238" s="15">
        <f t="shared" si="4"/>
        <v>1039</v>
      </c>
      <c r="J238" s="22">
        <v>1</v>
      </c>
      <c r="K238" s="23"/>
      <c r="L238" s="23"/>
      <c r="M238" s="19"/>
    </row>
    <row r="239" spans="1:13" s="18" customFormat="1" ht="16.5" customHeight="1" x14ac:dyDescent="0.25">
      <c r="A239" s="9">
        <v>255</v>
      </c>
      <c r="B239" s="19"/>
      <c r="C239" s="19"/>
      <c r="D239" s="20" t="s">
        <v>455</v>
      </c>
      <c r="E239" s="21" t="s">
        <v>159</v>
      </c>
      <c r="F239" s="24" t="s">
        <v>456</v>
      </c>
      <c r="G239" s="15">
        <v>76.319999999999993</v>
      </c>
      <c r="H239" s="14">
        <v>0.25</v>
      </c>
      <c r="I239" s="15">
        <f t="shared" si="4"/>
        <v>95.4</v>
      </c>
      <c r="J239" s="22">
        <v>1</v>
      </c>
      <c r="K239" s="23"/>
      <c r="L239" s="23"/>
      <c r="M239" s="19"/>
    </row>
    <row r="240" spans="1:13" s="18" customFormat="1" ht="16.5" customHeight="1" x14ac:dyDescent="0.25">
      <c r="A240" s="9">
        <v>256</v>
      </c>
      <c r="B240" s="19">
        <v>4</v>
      </c>
      <c r="C240" s="19">
        <v>1</v>
      </c>
      <c r="D240" s="20" t="s">
        <v>457</v>
      </c>
      <c r="E240" s="21" t="s">
        <v>458</v>
      </c>
      <c r="F240" s="21" t="s">
        <v>459</v>
      </c>
      <c r="G240" s="15">
        <v>450</v>
      </c>
      <c r="H240" s="14">
        <v>0</v>
      </c>
      <c r="I240" s="15">
        <f t="shared" si="4"/>
        <v>450</v>
      </c>
      <c r="J240" s="22">
        <v>2</v>
      </c>
      <c r="K240" s="23"/>
      <c r="L240" s="23"/>
      <c r="M240" s="19"/>
    </row>
    <row r="241" spans="1:13" s="18" customFormat="1" ht="22.5" customHeight="1" x14ac:dyDescent="0.25">
      <c r="A241" s="9">
        <v>257</v>
      </c>
      <c r="B241" s="19">
        <v>4</v>
      </c>
      <c r="C241" s="19">
        <v>1</v>
      </c>
      <c r="D241" s="20" t="s">
        <v>460</v>
      </c>
      <c r="E241" s="21" t="s">
        <v>461</v>
      </c>
      <c r="F241" s="21" t="s">
        <v>462</v>
      </c>
      <c r="G241" s="15">
        <v>480</v>
      </c>
      <c r="H241" s="14">
        <v>0.25</v>
      </c>
      <c r="I241" s="15">
        <f t="shared" si="4"/>
        <v>600</v>
      </c>
      <c r="J241" s="22">
        <v>2</v>
      </c>
      <c r="K241" s="23"/>
      <c r="L241" s="23"/>
      <c r="M241" s="19"/>
    </row>
    <row r="242" spans="1:13" s="18" customFormat="1" ht="16.5" customHeight="1" x14ac:dyDescent="0.25">
      <c r="A242" s="9">
        <v>258</v>
      </c>
      <c r="B242" s="19">
        <v>3</v>
      </c>
      <c r="C242" s="19"/>
      <c r="D242" s="20" t="s">
        <v>463</v>
      </c>
      <c r="E242" s="21" t="s">
        <v>14</v>
      </c>
      <c r="F242" s="21" t="s">
        <v>464</v>
      </c>
      <c r="G242" s="15">
        <v>52.93</v>
      </c>
      <c r="H242" s="14">
        <v>0.25</v>
      </c>
      <c r="I242" s="15">
        <f t="shared" si="4"/>
        <v>66.16</v>
      </c>
      <c r="J242" s="22">
        <v>1</v>
      </c>
      <c r="K242" s="23"/>
      <c r="L242" s="23"/>
      <c r="M242" s="19"/>
    </row>
    <row r="243" spans="1:13" s="18" customFormat="1" ht="16.5" customHeight="1" x14ac:dyDescent="0.25">
      <c r="A243" s="9">
        <v>259</v>
      </c>
      <c r="B243" s="19"/>
      <c r="C243" s="19"/>
      <c r="D243" s="20" t="s">
        <v>463</v>
      </c>
      <c r="E243" s="46" t="s">
        <v>465</v>
      </c>
      <c r="F243" s="21" t="s">
        <v>466</v>
      </c>
      <c r="G243" s="15">
        <f>108.73/1.05</f>
        <v>103.55238095238096</v>
      </c>
      <c r="H243" s="14">
        <v>0.05</v>
      </c>
      <c r="I243" s="15">
        <f t="shared" si="4"/>
        <v>108.73</v>
      </c>
      <c r="J243" s="22">
        <v>1</v>
      </c>
      <c r="K243" s="23"/>
      <c r="L243" s="23"/>
      <c r="M243" s="19"/>
    </row>
    <row r="244" spans="1:13" s="18" customFormat="1" ht="16.5" customHeight="1" x14ac:dyDescent="0.25">
      <c r="A244" s="9">
        <v>260</v>
      </c>
      <c r="B244" s="19"/>
      <c r="C244" s="19"/>
      <c r="D244" s="20" t="s">
        <v>467</v>
      </c>
      <c r="E244" s="21" t="s">
        <v>468</v>
      </c>
      <c r="F244" s="21" t="s">
        <v>469</v>
      </c>
      <c r="G244" s="15">
        <v>278.39999999999998</v>
      </c>
      <c r="H244" s="14">
        <v>0.25</v>
      </c>
      <c r="I244" s="15">
        <v>349.8</v>
      </c>
      <c r="J244" s="22">
        <v>1</v>
      </c>
      <c r="K244" s="23"/>
      <c r="L244" s="23"/>
      <c r="M244" s="19"/>
    </row>
    <row r="245" spans="1:13" s="18" customFormat="1" ht="16.5" customHeight="1" x14ac:dyDescent="0.25">
      <c r="A245" s="9">
        <v>261</v>
      </c>
      <c r="B245" s="19">
        <v>4</v>
      </c>
      <c r="C245" s="19">
        <v>9</v>
      </c>
      <c r="D245" s="20">
        <v>45840</v>
      </c>
      <c r="E245" s="24" t="s">
        <v>44</v>
      </c>
      <c r="F245" s="25" t="s">
        <v>45</v>
      </c>
      <c r="G245" s="47">
        <v>233.8</v>
      </c>
      <c r="H245" s="14">
        <v>0.25</v>
      </c>
      <c r="I245" s="15">
        <f t="shared" ref="I245:I306" si="5">ROUND(G245*(1+H245),2)</f>
        <v>292.25</v>
      </c>
      <c r="J245" s="22">
        <v>1</v>
      </c>
      <c r="K245" s="23"/>
      <c r="L245" s="23"/>
      <c r="M245" s="19"/>
    </row>
    <row r="246" spans="1:13" s="18" customFormat="1" ht="16.5" customHeight="1" x14ac:dyDescent="0.25">
      <c r="A246" s="9">
        <v>262</v>
      </c>
      <c r="B246" s="19"/>
      <c r="C246" s="19"/>
      <c r="D246" s="20" t="s">
        <v>470</v>
      </c>
      <c r="E246" s="21" t="s">
        <v>200</v>
      </c>
      <c r="F246" s="21" t="s">
        <v>471</v>
      </c>
      <c r="G246" s="15">
        <v>1191.3</v>
      </c>
      <c r="H246" s="14">
        <v>0.25</v>
      </c>
      <c r="I246" s="15">
        <f t="shared" si="5"/>
        <v>1489.13</v>
      </c>
      <c r="J246" s="22">
        <v>2</v>
      </c>
      <c r="K246" s="23"/>
      <c r="L246" s="23"/>
      <c r="M246" s="19"/>
    </row>
    <row r="247" spans="1:13" s="18" customFormat="1" ht="16.5" customHeight="1" x14ac:dyDescent="0.25">
      <c r="A247" s="9">
        <v>263</v>
      </c>
      <c r="B247" s="19">
        <v>4</v>
      </c>
      <c r="C247" s="19">
        <v>1</v>
      </c>
      <c r="D247" s="20" t="s">
        <v>472</v>
      </c>
      <c r="E247" s="21" t="s">
        <v>362</v>
      </c>
      <c r="F247" s="21" t="s">
        <v>473</v>
      </c>
      <c r="G247" s="15">
        <v>1000</v>
      </c>
      <c r="H247" s="14">
        <v>0.25</v>
      </c>
      <c r="I247" s="15">
        <f t="shared" si="5"/>
        <v>1250</v>
      </c>
      <c r="J247" s="22">
        <v>2</v>
      </c>
      <c r="K247" s="23"/>
      <c r="L247" s="23"/>
      <c r="M247" s="19"/>
    </row>
    <row r="248" spans="1:13" s="18" customFormat="1" ht="16.5" customHeight="1" x14ac:dyDescent="0.25">
      <c r="A248" s="9">
        <v>264</v>
      </c>
      <c r="B248" s="19">
        <v>3</v>
      </c>
      <c r="C248" s="19">
        <v>2</v>
      </c>
      <c r="D248" s="20" t="s">
        <v>474</v>
      </c>
      <c r="E248" s="48" t="s">
        <v>148</v>
      </c>
      <c r="F248" s="24" t="s">
        <v>475</v>
      </c>
      <c r="G248" s="15">
        <v>240</v>
      </c>
      <c r="H248" s="14">
        <v>0.25</v>
      </c>
      <c r="I248" s="15">
        <f t="shared" si="5"/>
        <v>300</v>
      </c>
      <c r="J248" s="22">
        <v>2</v>
      </c>
      <c r="K248" s="23"/>
      <c r="L248" s="23"/>
      <c r="M248" s="19"/>
    </row>
    <row r="249" spans="1:13" s="18" customFormat="1" ht="16.5" customHeight="1" x14ac:dyDescent="0.25">
      <c r="A249" s="9">
        <v>265</v>
      </c>
      <c r="B249" s="19">
        <v>3</v>
      </c>
      <c r="C249" s="19">
        <v>2</v>
      </c>
      <c r="D249" s="20" t="s">
        <v>476</v>
      </c>
      <c r="E249" s="21" t="s">
        <v>477</v>
      </c>
      <c r="F249" s="21" t="s">
        <v>478</v>
      </c>
      <c r="G249" s="15">
        <v>580</v>
      </c>
      <c r="H249" s="14">
        <v>0</v>
      </c>
      <c r="I249" s="15">
        <f t="shared" si="5"/>
        <v>580</v>
      </c>
      <c r="J249" s="22">
        <v>1</v>
      </c>
      <c r="K249" s="23"/>
      <c r="L249" s="23"/>
      <c r="M249" s="19"/>
    </row>
    <row r="250" spans="1:13" s="18" customFormat="1" ht="16.5" customHeight="1" x14ac:dyDescent="0.25">
      <c r="A250" s="9">
        <v>266</v>
      </c>
      <c r="B250" s="19">
        <v>3</v>
      </c>
      <c r="C250" s="19">
        <v>2</v>
      </c>
      <c r="D250" s="20" t="s">
        <v>476</v>
      </c>
      <c r="E250" s="21" t="s">
        <v>477</v>
      </c>
      <c r="F250" s="21" t="s">
        <v>479</v>
      </c>
      <c r="G250" s="15">
        <v>470</v>
      </c>
      <c r="H250" s="14">
        <v>0</v>
      </c>
      <c r="I250" s="15">
        <f t="shared" si="5"/>
        <v>470</v>
      </c>
      <c r="J250" s="22">
        <v>1</v>
      </c>
      <c r="K250" s="23"/>
      <c r="L250" s="23"/>
      <c r="M250" s="19"/>
    </row>
    <row r="251" spans="1:13" s="18" customFormat="1" ht="16.5" customHeight="1" x14ac:dyDescent="0.25">
      <c r="A251" s="9">
        <v>267</v>
      </c>
      <c r="B251" s="19">
        <v>4</v>
      </c>
      <c r="C251" s="19">
        <v>5</v>
      </c>
      <c r="D251" s="20" t="s">
        <v>480</v>
      </c>
      <c r="E251" s="21" t="s">
        <v>56</v>
      </c>
      <c r="F251" s="21" t="s">
        <v>481</v>
      </c>
      <c r="G251" s="15">
        <v>2510</v>
      </c>
      <c r="H251" s="14">
        <v>0.25</v>
      </c>
      <c r="I251" s="15">
        <f t="shared" si="5"/>
        <v>3137.5</v>
      </c>
      <c r="J251" s="22">
        <v>3</v>
      </c>
      <c r="K251" s="23"/>
      <c r="L251" s="23"/>
      <c r="M251" s="19"/>
    </row>
    <row r="252" spans="1:13" s="18" customFormat="1" ht="16.5" customHeight="1" x14ac:dyDescent="0.25">
      <c r="A252" s="9">
        <v>268</v>
      </c>
      <c r="B252" s="19">
        <v>4</v>
      </c>
      <c r="C252" s="19">
        <v>5</v>
      </c>
      <c r="D252" s="20" t="s">
        <v>480</v>
      </c>
      <c r="E252" s="21" t="s">
        <v>56</v>
      </c>
      <c r="F252" s="21" t="s">
        <v>482</v>
      </c>
      <c r="G252" s="15">
        <v>402</v>
      </c>
      <c r="H252" s="14">
        <v>0.25</v>
      </c>
      <c r="I252" s="15">
        <f t="shared" si="5"/>
        <v>502.5</v>
      </c>
      <c r="J252" s="22">
        <v>3</v>
      </c>
      <c r="K252" s="23"/>
      <c r="L252" s="23"/>
      <c r="M252" s="19"/>
    </row>
    <row r="253" spans="1:13" s="18" customFormat="1" ht="18.75" customHeight="1" x14ac:dyDescent="0.25">
      <c r="A253" s="9">
        <v>269</v>
      </c>
      <c r="B253" s="19">
        <v>4</v>
      </c>
      <c r="C253" s="19">
        <v>5</v>
      </c>
      <c r="D253" s="20" t="s">
        <v>480</v>
      </c>
      <c r="E253" s="25" t="s">
        <v>56</v>
      </c>
      <c r="F253" s="25" t="s">
        <v>483</v>
      </c>
      <c r="G253" s="15">
        <v>69</v>
      </c>
      <c r="H253" s="14">
        <v>0.25</v>
      </c>
      <c r="I253" s="15">
        <f t="shared" si="5"/>
        <v>86.25</v>
      </c>
      <c r="J253" s="22">
        <v>2</v>
      </c>
      <c r="K253" s="23"/>
      <c r="L253" s="23"/>
      <c r="M253" s="19"/>
    </row>
    <row r="254" spans="1:13" s="18" customFormat="1" ht="16.5" customHeight="1" x14ac:dyDescent="0.25">
      <c r="A254" s="9">
        <v>270</v>
      </c>
      <c r="B254" s="19">
        <v>4</v>
      </c>
      <c r="C254" s="19">
        <v>5</v>
      </c>
      <c r="D254" s="20" t="s">
        <v>480</v>
      </c>
      <c r="E254" s="21" t="s">
        <v>56</v>
      </c>
      <c r="F254" s="21" t="s">
        <v>484</v>
      </c>
      <c r="G254" s="15">
        <v>60</v>
      </c>
      <c r="H254" s="14">
        <v>0.25</v>
      </c>
      <c r="I254" s="15">
        <f t="shared" si="5"/>
        <v>75</v>
      </c>
      <c r="J254" s="22">
        <v>2</v>
      </c>
      <c r="K254" s="23"/>
      <c r="L254" s="23"/>
      <c r="M254" s="19"/>
    </row>
    <row r="255" spans="1:13" s="18" customFormat="1" ht="16.5" customHeight="1" x14ac:dyDescent="0.25">
      <c r="A255" s="9">
        <v>271</v>
      </c>
      <c r="B255" s="19">
        <v>4</v>
      </c>
      <c r="C255" s="19">
        <v>5</v>
      </c>
      <c r="D255" s="20" t="s">
        <v>480</v>
      </c>
      <c r="E255" s="21" t="s">
        <v>485</v>
      </c>
      <c r="F255" s="21" t="s">
        <v>486</v>
      </c>
      <c r="G255" s="15">
        <v>2500</v>
      </c>
      <c r="H255" s="14">
        <v>0.25</v>
      </c>
      <c r="I255" s="15">
        <f t="shared" si="5"/>
        <v>3125</v>
      </c>
      <c r="J255" s="22">
        <v>2</v>
      </c>
      <c r="K255" s="23"/>
      <c r="L255" s="23"/>
      <c r="M255" s="19"/>
    </row>
    <row r="256" spans="1:13" s="18" customFormat="1" ht="16.5" customHeight="1" x14ac:dyDescent="0.25">
      <c r="A256" s="9">
        <v>272</v>
      </c>
      <c r="B256" s="19">
        <v>4</v>
      </c>
      <c r="C256" s="19">
        <v>5</v>
      </c>
      <c r="D256" s="20" t="s">
        <v>487</v>
      </c>
      <c r="E256" s="21" t="s">
        <v>31</v>
      </c>
      <c r="F256" s="21" t="s">
        <v>488</v>
      </c>
      <c r="G256" s="15">
        <v>2470</v>
      </c>
      <c r="H256" s="14">
        <v>0.25</v>
      </c>
      <c r="I256" s="15">
        <f t="shared" si="5"/>
        <v>3087.5</v>
      </c>
      <c r="J256" s="22">
        <v>3</v>
      </c>
      <c r="K256" s="23"/>
      <c r="L256" s="23"/>
      <c r="M256" s="19"/>
    </row>
    <row r="257" spans="1:13" s="18" customFormat="1" ht="16.5" customHeight="1" x14ac:dyDescent="0.25">
      <c r="A257" s="9">
        <v>273</v>
      </c>
      <c r="B257" s="19">
        <v>4</v>
      </c>
      <c r="C257" s="19">
        <v>5</v>
      </c>
      <c r="D257" s="20" t="s">
        <v>489</v>
      </c>
      <c r="E257" s="21" t="s">
        <v>490</v>
      </c>
      <c r="F257" s="21" t="s">
        <v>491</v>
      </c>
      <c r="G257" s="15">
        <v>700</v>
      </c>
      <c r="H257" s="14">
        <v>0</v>
      </c>
      <c r="I257" s="15">
        <f t="shared" si="5"/>
        <v>700</v>
      </c>
      <c r="J257" s="22">
        <v>2</v>
      </c>
      <c r="K257" s="23"/>
      <c r="L257" s="23"/>
      <c r="M257" s="19"/>
    </row>
    <row r="258" spans="1:13" s="18" customFormat="1" ht="16.5" customHeight="1" x14ac:dyDescent="0.25">
      <c r="A258" s="9">
        <v>274</v>
      </c>
      <c r="B258" s="19"/>
      <c r="C258" s="19"/>
      <c r="D258" s="20" t="s">
        <v>489</v>
      </c>
      <c r="E258" s="21" t="s">
        <v>76</v>
      </c>
      <c r="F258" s="21" t="s">
        <v>492</v>
      </c>
      <c r="G258" s="15">
        <v>186</v>
      </c>
      <c r="H258" s="14">
        <v>0</v>
      </c>
      <c r="I258" s="15">
        <f t="shared" si="5"/>
        <v>186</v>
      </c>
      <c r="J258" s="22">
        <v>1</v>
      </c>
      <c r="K258" s="23"/>
      <c r="L258" s="23"/>
      <c r="M258" s="19"/>
    </row>
    <row r="259" spans="1:13" s="18" customFormat="1" ht="16.5" customHeight="1" x14ac:dyDescent="0.25">
      <c r="A259" s="9">
        <v>275</v>
      </c>
      <c r="B259" s="19">
        <v>4</v>
      </c>
      <c r="C259" s="19">
        <v>5</v>
      </c>
      <c r="D259" s="20" t="s">
        <v>493</v>
      </c>
      <c r="E259" s="21" t="s">
        <v>156</v>
      </c>
      <c r="F259" s="21" t="s">
        <v>494</v>
      </c>
      <c r="G259" s="15">
        <v>1995</v>
      </c>
      <c r="H259" s="14">
        <v>0.25</v>
      </c>
      <c r="I259" s="15">
        <f t="shared" si="5"/>
        <v>2493.75</v>
      </c>
      <c r="J259" s="22">
        <v>3</v>
      </c>
      <c r="K259" s="23"/>
      <c r="L259" s="23"/>
      <c r="M259" s="19"/>
    </row>
    <row r="260" spans="1:13" s="18" customFormat="1" ht="16.5" customHeight="1" x14ac:dyDescent="0.25">
      <c r="A260" s="9">
        <v>276</v>
      </c>
      <c r="B260" s="19">
        <v>4</v>
      </c>
      <c r="C260" s="19">
        <v>5</v>
      </c>
      <c r="D260" s="20" t="s">
        <v>495</v>
      </c>
      <c r="E260" s="24" t="s">
        <v>496</v>
      </c>
      <c r="F260" s="21" t="s">
        <v>497</v>
      </c>
      <c r="G260" s="15">
        <v>1000</v>
      </c>
      <c r="H260" s="14">
        <v>0</v>
      </c>
      <c r="I260" s="15">
        <f t="shared" si="5"/>
        <v>1000</v>
      </c>
      <c r="J260" s="22">
        <v>3</v>
      </c>
      <c r="K260" s="23"/>
      <c r="L260" s="23"/>
      <c r="M260" s="19"/>
    </row>
    <row r="261" spans="1:13" s="18" customFormat="1" ht="16.5" customHeight="1" x14ac:dyDescent="0.25">
      <c r="A261" s="9">
        <v>278</v>
      </c>
      <c r="B261" s="19"/>
      <c r="C261" s="19"/>
      <c r="D261" s="20" t="s">
        <v>495</v>
      </c>
      <c r="E261" s="21" t="s">
        <v>499</v>
      </c>
      <c r="F261" s="21" t="s">
        <v>500</v>
      </c>
      <c r="G261" s="15">
        <v>300</v>
      </c>
      <c r="H261" s="14">
        <v>0</v>
      </c>
      <c r="I261" s="15">
        <f t="shared" si="5"/>
        <v>300</v>
      </c>
      <c r="J261" s="22">
        <v>3</v>
      </c>
      <c r="K261" s="23"/>
      <c r="L261" s="23"/>
      <c r="M261" s="19"/>
    </row>
    <row r="262" spans="1:13" s="18" customFormat="1" ht="16.5" customHeight="1" x14ac:dyDescent="0.25">
      <c r="A262" s="9">
        <v>279</v>
      </c>
      <c r="B262" s="19">
        <v>2</v>
      </c>
      <c r="C262" s="19">
        <v>3</v>
      </c>
      <c r="D262" s="20" t="s">
        <v>501</v>
      </c>
      <c r="E262" s="21" t="s">
        <v>502</v>
      </c>
      <c r="F262" s="21" t="s">
        <v>503</v>
      </c>
      <c r="G262" s="15">
        <v>98</v>
      </c>
      <c r="H262" s="14">
        <v>0.25</v>
      </c>
      <c r="I262" s="15">
        <f t="shared" si="5"/>
        <v>122.5</v>
      </c>
      <c r="J262" s="22">
        <v>2</v>
      </c>
      <c r="K262" s="23"/>
      <c r="L262" s="23"/>
      <c r="M262" s="19"/>
    </row>
    <row r="263" spans="1:13" s="18" customFormat="1" ht="16.5" customHeight="1" x14ac:dyDescent="0.25">
      <c r="A263" s="9">
        <v>280</v>
      </c>
      <c r="B263" s="19">
        <v>2</v>
      </c>
      <c r="C263" s="19">
        <v>3</v>
      </c>
      <c r="D263" s="20" t="s">
        <v>504</v>
      </c>
      <c r="E263" s="21" t="s">
        <v>505</v>
      </c>
      <c r="F263" s="21" t="s">
        <v>503</v>
      </c>
      <c r="G263" s="15">
        <v>230</v>
      </c>
      <c r="H263" s="14">
        <v>0</v>
      </c>
      <c r="I263" s="15">
        <f t="shared" si="5"/>
        <v>230</v>
      </c>
      <c r="J263" s="22">
        <v>2</v>
      </c>
      <c r="K263" s="23"/>
      <c r="L263" s="23"/>
      <c r="M263" s="19"/>
    </row>
    <row r="264" spans="1:13" s="18" customFormat="1" ht="16.5" customHeight="1" x14ac:dyDescent="0.25">
      <c r="A264" s="9">
        <v>281</v>
      </c>
      <c r="B264" s="19">
        <v>4</v>
      </c>
      <c r="C264" s="19">
        <v>5</v>
      </c>
      <c r="D264" s="20" t="s">
        <v>501</v>
      </c>
      <c r="E264" s="21" t="s">
        <v>148</v>
      </c>
      <c r="F264" s="21" t="s">
        <v>506</v>
      </c>
      <c r="G264" s="15">
        <v>1070</v>
      </c>
      <c r="H264" s="14">
        <v>0.25</v>
      </c>
      <c r="I264" s="15">
        <f t="shared" si="5"/>
        <v>1337.5</v>
      </c>
      <c r="J264" s="22">
        <v>3</v>
      </c>
      <c r="K264" s="23"/>
      <c r="L264" s="23"/>
      <c r="M264" s="19"/>
    </row>
    <row r="265" spans="1:13" s="18" customFormat="1" ht="16.5" customHeight="1" x14ac:dyDescent="0.25">
      <c r="A265" s="9">
        <v>282</v>
      </c>
      <c r="B265" s="19"/>
      <c r="C265" s="19"/>
      <c r="D265" s="20" t="s">
        <v>507</v>
      </c>
      <c r="E265" s="21" t="s">
        <v>159</v>
      </c>
      <c r="F265" s="21" t="s">
        <v>508</v>
      </c>
      <c r="G265" s="15">
        <v>62.52</v>
      </c>
      <c r="H265" s="14">
        <v>0.25</v>
      </c>
      <c r="I265" s="15">
        <f t="shared" si="5"/>
        <v>78.150000000000006</v>
      </c>
      <c r="J265" s="22">
        <v>1</v>
      </c>
      <c r="K265" s="23"/>
      <c r="L265" s="23"/>
      <c r="M265" s="19"/>
    </row>
    <row r="266" spans="1:13" s="18" customFormat="1" ht="16.5" customHeight="1" x14ac:dyDescent="0.25">
      <c r="A266" s="9">
        <v>283</v>
      </c>
      <c r="B266" s="19">
        <v>3</v>
      </c>
      <c r="C266" s="19">
        <v>2</v>
      </c>
      <c r="D266" s="20" t="s">
        <v>509</v>
      </c>
      <c r="E266" s="21" t="s">
        <v>510</v>
      </c>
      <c r="F266" s="21" t="s">
        <v>511</v>
      </c>
      <c r="G266" s="15">
        <v>100</v>
      </c>
      <c r="H266" s="14">
        <v>0</v>
      </c>
      <c r="I266" s="15">
        <f t="shared" si="5"/>
        <v>100</v>
      </c>
      <c r="J266" s="22">
        <v>2</v>
      </c>
      <c r="K266" s="23"/>
      <c r="L266" s="23"/>
      <c r="M266" s="19"/>
    </row>
    <row r="267" spans="1:13" s="18" customFormat="1" ht="16.5" customHeight="1" x14ac:dyDescent="0.25">
      <c r="A267" s="9">
        <v>284</v>
      </c>
      <c r="B267" s="19">
        <v>4</v>
      </c>
      <c r="C267" s="19">
        <v>9</v>
      </c>
      <c r="D267" s="20">
        <v>45863</v>
      </c>
      <c r="E267" s="21" t="s">
        <v>512</v>
      </c>
      <c r="F267" s="21" t="s">
        <v>513</v>
      </c>
      <c r="G267" s="15">
        <v>28.79</v>
      </c>
      <c r="H267" s="14">
        <v>0.25</v>
      </c>
      <c r="I267" s="15">
        <f t="shared" si="5"/>
        <v>35.99</v>
      </c>
      <c r="J267" s="22">
        <v>1</v>
      </c>
      <c r="K267" s="23"/>
      <c r="L267" s="23"/>
      <c r="M267" s="19"/>
    </row>
    <row r="268" spans="1:13" s="18" customFormat="1" ht="16.5" customHeight="1" x14ac:dyDescent="0.25">
      <c r="A268" s="9">
        <v>285</v>
      </c>
      <c r="B268" s="19">
        <v>4</v>
      </c>
      <c r="C268" s="19">
        <v>9</v>
      </c>
      <c r="D268" s="20">
        <v>45863</v>
      </c>
      <c r="E268" s="21" t="s">
        <v>514</v>
      </c>
      <c r="F268" s="21" t="s">
        <v>53</v>
      </c>
      <c r="G268" s="15">
        <v>107.6</v>
      </c>
      <c r="H268" s="14">
        <v>0.25</v>
      </c>
      <c r="I268" s="15">
        <f t="shared" si="5"/>
        <v>134.5</v>
      </c>
      <c r="J268" s="22">
        <v>1</v>
      </c>
      <c r="K268" s="23"/>
      <c r="L268" s="23"/>
      <c r="M268" s="19"/>
    </row>
    <row r="269" spans="1:13" s="18" customFormat="1" ht="16.5" customHeight="1" x14ac:dyDescent="0.25">
      <c r="A269" s="9">
        <v>286</v>
      </c>
      <c r="B269" s="19"/>
      <c r="C269" s="19"/>
      <c r="D269" s="20" t="s">
        <v>507</v>
      </c>
      <c r="E269" s="21" t="s">
        <v>515</v>
      </c>
      <c r="F269" s="21" t="s">
        <v>516</v>
      </c>
      <c r="G269" s="15">
        <v>160</v>
      </c>
      <c r="H269" s="14">
        <v>0.25</v>
      </c>
      <c r="I269" s="15">
        <f t="shared" si="5"/>
        <v>200</v>
      </c>
      <c r="J269" s="22">
        <v>2</v>
      </c>
      <c r="K269" s="23"/>
      <c r="L269" s="23"/>
      <c r="M269" s="19"/>
    </row>
    <row r="270" spans="1:13" s="18" customFormat="1" ht="16.5" customHeight="1" x14ac:dyDescent="0.25">
      <c r="A270" s="9">
        <v>287</v>
      </c>
      <c r="B270" s="19"/>
      <c r="C270" s="19"/>
      <c r="D270" s="20">
        <v>45866</v>
      </c>
      <c r="E270" s="21" t="s">
        <v>14</v>
      </c>
      <c r="F270" s="21" t="s">
        <v>517</v>
      </c>
      <c r="G270" s="15">
        <v>57.96</v>
      </c>
      <c r="H270" s="14">
        <v>0.25</v>
      </c>
      <c r="I270" s="15">
        <v>72.45</v>
      </c>
      <c r="J270" s="22">
        <v>1</v>
      </c>
      <c r="K270" s="23"/>
      <c r="L270" s="23"/>
      <c r="M270" s="19"/>
    </row>
    <row r="271" spans="1:13" s="18" customFormat="1" ht="16.5" customHeight="1" x14ac:dyDescent="0.25">
      <c r="A271" s="9">
        <v>288</v>
      </c>
      <c r="B271" s="19">
        <v>3</v>
      </c>
      <c r="C271" s="19">
        <v>2</v>
      </c>
      <c r="D271" s="20" t="s">
        <v>518</v>
      </c>
      <c r="E271" s="21" t="s">
        <v>338</v>
      </c>
      <c r="F271" s="21" t="s">
        <v>519</v>
      </c>
      <c r="G271" s="15">
        <v>100</v>
      </c>
      <c r="H271" s="14">
        <v>0.25</v>
      </c>
      <c r="I271" s="15">
        <f t="shared" si="5"/>
        <v>125</v>
      </c>
      <c r="J271" s="22">
        <v>1</v>
      </c>
      <c r="K271" s="23"/>
      <c r="L271" s="23"/>
      <c r="M271" s="19"/>
    </row>
    <row r="272" spans="1:13" s="18" customFormat="1" ht="16.5" customHeight="1" x14ac:dyDescent="0.25">
      <c r="A272" s="9">
        <v>289</v>
      </c>
      <c r="B272" s="19"/>
      <c r="C272" s="19"/>
      <c r="D272" s="20" t="s">
        <v>518</v>
      </c>
      <c r="E272" s="21" t="s">
        <v>520</v>
      </c>
      <c r="F272" s="21" t="s">
        <v>521</v>
      </c>
      <c r="G272" s="15">
        <v>53.52</v>
      </c>
      <c r="H272" s="14">
        <v>0</v>
      </c>
      <c r="I272" s="15">
        <f t="shared" si="5"/>
        <v>53.52</v>
      </c>
      <c r="J272" s="22">
        <v>2</v>
      </c>
      <c r="K272" s="23"/>
      <c r="L272" s="23"/>
      <c r="M272" s="19"/>
    </row>
    <row r="273" spans="1:13" s="18" customFormat="1" ht="16.5" customHeight="1" x14ac:dyDescent="0.25">
      <c r="A273" s="9">
        <v>290</v>
      </c>
      <c r="B273" s="19">
        <v>3</v>
      </c>
      <c r="C273" s="19">
        <v>2</v>
      </c>
      <c r="D273" s="20" t="s">
        <v>522</v>
      </c>
      <c r="E273" s="21" t="s">
        <v>523</v>
      </c>
      <c r="F273" s="38" t="s">
        <v>524</v>
      </c>
      <c r="G273" s="15">
        <v>120</v>
      </c>
      <c r="H273" s="14">
        <v>0</v>
      </c>
      <c r="I273" s="15">
        <f t="shared" si="5"/>
        <v>120</v>
      </c>
      <c r="J273" s="19">
        <v>2</v>
      </c>
      <c r="K273" s="23"/>
      <c r="L273" s="19"/>
      <c r="M273" s="19"/>
    </row>
    <row r="274" spans="1:13" s="18" customFormat="1" ht="16.5" customHeight="1" x14ac:dyDescent="0.25">
      <c r="A274" s="9">
        <v>291</v>
      </c>
      <c r="B274" s="19">
        <v>3</v>
      </c>
      <c r="C274" s="19">
        <v>2</v>
      </c>
      <c r="D274" s="20" t="s">
        <v>525</v>
      </c>
      <c r="E274" s="21" t="s">
        <v>416</v>
      </c>
      <c r="F274" s="21" t="s">
        <v>503</v>
      </c>
      <c r="G274" s="15">
        <v>250</v>
      </c>
      <c r="H274" s="14">
        <v>0</v>
      </c>
      <c r="I274" s="15">
        <f t="shared" si="5"/>
        <v>250</v>
      </c>
      <c r="J274" s="19">
        <v>2</v>
      </c>
      <c r="K274" s="23"/>
      <c r="L274" s="19"/>
      <c r="M274" s="19"/>
    </row>
    <row r="275" spans="1:13" s="18" customFormat="1" ht="16.5" customHeight="1" x14ac:dyDescent="0.25">
      <c r="A275" s="9">
        <v>292</v>
      </c>
      <c r="B275" s="19">
        <v>4</v>
      </c>
      <c r="C275" s="19">
        <v>5</v>
      </c>
      <c r="D275" s="20" t="s">
        <v>526</v>
      </c>
      <c r="E275" s="38" t="s">
        <v>162</v>
      </c>
      <c r="F275" s="38" t="s">
        <v>527</v>
      </c>
      <c r="G275" s="15">
        <v>105</v>
      </c>
      <c r="H275" s="14">
        <v>0</v>
      </c>
      <c r="I275" s="15">
        <f t="shared" si="5"/>
        <v>105</v>
      </c>
      <c r="J275" s="19">
        <v>1</v>
      </c>
      <c r="K275" s="23"/>
      <c r="L275" s="19"/>
      <c r="M275" s="19"/>
    </row>
    <row r="276" spans="1:13" s="18" customFormat="1" ht="16.5" customHeight="1" x14ac:dyDescent="0.25">
      <c r="A276" s="9">
        <v>293</v>
      </c>
      <c r="B276" s="19">
        <v>1</v>
      </c>
      <c r="C276" s="19">
        <v>5</v>
      </c>
      <c r="D276" s="20" t="s">
        <v>528</v>
      </c>
      <c r="E276" s="38" t="s">
        <v>529</v>
      </c>
      <c r="F276" s="38" t="s">
        <v>530</v>
      </c>
      <c r="G276" s="15">
        <v>145</v>
      </c>
      <c r="H276" s="14">
        <v>0.25</v>
      </c>
      <c r="I276" s="15">
        <f t="shared" si="5"/>
        <v>181.25</v>
      </c>
      <c r="J276" s="19">
        <v>3</v>
      </c>
      <c r="K276" s="23"/>
      <c r="L276" s="19"/>
      <c r="M276" s="19"/>
    </row>
    <row r="277" spans="1:13" s="18" customFormat="1" ht="16.5" customHeight="1" x14ac:dyDescent="0.25">
      <c r="A277" s="9">
        <v>294</v>
      </c>
      <c r="B277" s="19">
        <v>3</v>
      </c>
      <c r="C277" s="19">
        <v>2</v>
      </c>
      <c r="D277" s="20" t="s">
        <v>528</v>
      </c>
      <c r="E277" s="21" t="s">
        <v>531</v>
      </c>
      <c r="F277" s="35" t="s">
        <v>532</v>
      </c>
      <c r="G277" s="15">
        <v>100</v>
      </c>
      <c r="H277" s="14">
        <v>0</v>
      </c>
      <c r="I277" s="15">
        <f t="shared" si="5"/>
        <v>100</v>
      </c>
      <c r="J277" s="19">
        <v>2</v>
      </c>
      <c r="K277" s="23"/>
      <c r="L277" s="19"/>
      <c r="M277" s="19"/>
    </row>
    <row r="278" spans="1:13" s="18" customFormat="1" ht="16.5" customHeight="1" x14ac:dyDescent="0.25">
      <c r="A278" s="9">
        <v>295</v>
      </c>
      <c r="B278" s="19">
        <v>4</v>
      </c>
      <c r="C278" s="19">
        <v>1</v>
      </c>
      <c r="D278" s="20" t="s">
        <v>533</v>
      </c>
      <c r="E278" s="38" t="s">
        <v>20</v>
      </c>
      <c r="F278" s="38" t="s">
        <v>534</v>
      </c>
      <c r="G278" s="15">
        <v>539.30999999999995</v>
      </c>
      <c r="H278" s="14">
        <v>0.25</v>
      </c>
      <c r="I278" s="15">
        <f t="shared" si="5"/>
        <v>674.14</v>
      </c>
      <c r="J278" s="22">
        <v>1</v>
      </c>
      <c r="K278" s="23"/>
      <c r="L278" s="19"/>
      <c r="M278" s="19"/>
    </row>
    <row r="279" spans="1:13" s="18" customFormat="1" ht="16.5" customHeight="1" x14ac:dyDescent="0.25">
      <c r="A279" s="9">
        <v>296</v>
      </c>
      <c r="B279" s="19">
        <v>3</v>
      </c>
      <c r="C279" s="19">
        <v>2</v>
      </c>
      <c r="D279" s="20" t="s">
        <v>535</v>
      </c>
      <c r="E279" s="21" t="s">
        <v>510</v>
      </c>
      <c r="F279" s="21" t="s">
        <v>536</v>
      </c>
      <c r="G279" s="15">
        <v>100</v>
      </c>
      <c r="H279" s="14">
        <v>0</v>
      </c>
      <c r="I279" s="15">
        <f t="shared" si="5"/>
        <v>100</v>
      </c>
      <c r="J279" s="22">
        <v>2</v>
      </c>
      <c r="K279" s="23"/>
      <c r="L279" s="23"/>
      <c r="M279" s="19"/>
    </row>
    <row r="280" spans="1:13" s="18" customFormat="1" ht="30" customHeight="1" x14ac:dyDescent="0.25">
      <c r="A280" s="9">
        <v>297</v>
      </c>
      <c r="B280" s="19">
        <v>4</v>
      </c>
      <c r="C280" s="19">
        <v>9</v>
      </c>
      <c r="D280" s="20">
        <v>45877</v>
      </c>
      <c r="E280" s="38" t="s">
        <v>89</v>
      </c>
      <c r="F280" s="38" t="s">
        <v>537</v>
      </c>
      <c r="G280" s="15">
        <v>39.04</v>
      </c>
      <c r="H280" s="14">
        <v>0.25</v>
      </c>
      <c r="I280" s="15">
        <f t="shared" si="5"/>
        <v>48.8</v>
      </c>
      <c r="J280" s="49">
        <v>1</v>
      </c>
      <c r="K280" s="50"/>
      <c r="L280" s="51"/>
      <c r="M280" s="19"/>
    </row>
    <row r="281" spans="1:13" s="18" customFormat="1" ht="16.5" customHeight="1" x14ac:dyDescent="0.25">
      <c r="A281" s="9">
        <v>298</v>
      </c>
      <c r="B281" s="19">
        <v>3</v>
      </c>
      <c r="C281" s="19">
        <v>2</v>
      </c>
      <c r="D281" s="20" t="s">
        <v>538</v>
      </c>
      <c r="E281" s="38" t="s">
        <v>338</v>
      </c>
      <c r="F281" s="24" t="s">
        <v>539</v>
      </c>
      <c r="G281" s="15">
        <v>40</v>
      </c>
      <c r="H281" s="14">
        <v>0.25</v>
      </c>
      <c r="I281" s="15">
        <f t="shared" si="5"/>
        <v>50</v>
      </c>
      <c r="J281" s="19">
        <v>1</v>
      </c>
      <c r="K281" s="23"/>
      <c r="L281" s="19"/>
      <c r="M281" s="19"/>
    </row>
    <row r="282" spans="1:13" s="18" customFormat="1" ht="16.5" customHeight="1" x14ac:dyDescent="0.25">
      <c r="A282" s="9">
        <v>299</v>
      </c>
      <c r="B282" s="52">
        <v>3</v>
      </c>
      <c r="C282" s="52">
        <v>2</v>
      </c>
      <c r="D282" s="53" t="s">
        <v>540</v>
      </c>
      <c r="E282" s="38" t="s">
        <v>338</v>
      </c>
      <c r="F282" s="54" t="s">
        <v>541</v>
      </c>
      <c r="G282" s="15">
        <f>40+25.6</f>
        <v>65.599999999999994</v>
      </c>
      <c r="H282" s="14">
        <v>0.25</v>
      </c>
      <c r="I282" s="15">
        <f t="shared" si="5"/>
        <v>82</v>
      </c>
      <c r="J282" s="52">
        <v>1</v>
      </c>
      <c r="K282" s="55"/>
      <c r="L282" s="52"/>
      <c r="M282" s="19"/>
    </row>
    <row r="283" spans="1:13" s="18" customFormat="1" ht="16.5" customHeight="1" x14ac:dyDescent="0.25">
      <c r="A283" s="9">
        <v>300</v>
      </c>
      <c r="B283" s="19">
        <v>4</v>
      </c>
      <c r="C283" s="19">
        <v>5</v>
      </c>
      <c r="D283" s="20" t="s">
        <v>542</v>
      </c>
      <c r="E283" s="21" t="s">
        <v>56</v>
      </c>
      <c r="F283" s="21" t="s">
        <v>543</v>
      </c>
      <c r="G283" s="15">
        <v>130</v>
      </c>
      <c r="H283" s="14">
        <v>0.25</v>
      </c>
      <c r="I283" s="15">
        <f t="shared" si="5"/>
        <v>162.5</v>
      </c>
      <c r="J283" s="22">
        <v>3</v>
      </c>
      <c r="K283" s="23"/>
      <c r="L283" s="23"/>
      <c r="M283" s="19"/>
    </row>
    <row r="284" spans="1:13" s="18" customFormat="1" ht="16.5" customHeight="1" x14ac:dyDescent="0.25">
      <c r="A284" s="9">
        <v>301</v>
      </c>
      <c r="B284" s="19">
        <v>4</v>
      </c>
      <c r="C284" s="19">
        <v>5</v>
      </c>
      <c r="D284" s="20" t="s">
        <v>542</v>
      </c>
      <c r="E284" s="21" t="s">
        <v>56</v>
      </c>
      <c r="F284" s="21" t="s">
        <v>544</v>
      </c>
      <c r="G284" s="15">
        <v>80</v>
      </c>
      <c r="H284" s="14">
        <v>0.25</v>
      </c>
      <c r="I284" s="15">
        <f t="shared" si="5"/>
        <v>100</v>
      </c>
      <c r="J284" s="22">
        <v>3</v>
      </c>
      <c r="K284" s="23"/>
      <c r="L284" s="23"/>
      <c r="M284" s="19"/>
    </row>
    <row r="285" spans="1:13" s="18" customFormat="1" ht="16.5" customHeight="1" x14ac:dyDescent="0.25">
      <c r="A285" s="9">
        <v>302</v>
      </c>
      <c r="B285" s="19"/>
      <c r="C285" s="19"/>
      <c r="D285" s="20" t="s">
        <v>545</v>
      </c>
      <c r="E285" s="21" t="s">
        <v>20</v>
      </c>
      <c r="F285" s="21" t="s">
        <v>546</v>
      </c>
      <c r="G285" s="15">
        <v>27.32</v>
      </c>
      <c r="H285" s="14">
        <v>0.25</v>
      </c>
      <c r="I285" s="15">
        <f t="shared" si="5"/>
        <v>34.15</v>
      </c>
      <c r="J285" s="22">
        <v>1</v>
      </c>
      <c r="K285" s="23"/>
      <c r="L285" s="23"/>
      <c r="M285" s="19"/>
    </row>
    <row r="286" spans="1:13" s="18" customFormat="1" ht="16.5" customHeight="1" x14ac:dyDescent="0.25">
      <c r="A286" s="9">
        <v>303</v>
      </c>
      <c r="B286" s="19"/>
      <c r="C286" s="19"/>
      <c r="D286" s="20" t="s">
        <v>545</v>
      </c>
      <c r="E286" s="21" t="s">
        <v>138</v>
      </c>
      <c r="F286" s="21" t="s">
        <v>547</v>
      </c>
      <c r="G286" s="15">
        <v>1800</v>
      </c>
      <c r="H286" s="14">
        <v>0.25</v>
      </c>
      <c r="I286" s="15">
        <f t="shared" si="5"/>
        <v>2250</v>
      </c>
      <c r="J286" s="22">
        <v>2</v>
      </c>
      <c r="K286" s="23"/>
      <c r="L286" s="23"/>
      <c r="M286" s="19"/>
    </row>
    <row r="287" spans="1:13" s="18" customFormat="1" ht="15.75" customHeight="1" x14ac:dyDescent="0.25">
      <c r="A287" s="9">
        <v>304</v>
      </c>
      <c r="B287" s="19">
        <v>4</v>
      </c>
      <c r="C287" s="19">
        <v>5</v>
      </c>
      <c r="D287" s="20" t="s">
        <v>545</v>
      </c>
      <c r="E287" s="21" t="s">
        <v>548</v>
      </c>
      <c r="F287" s="21" t="s">
        <v>549</v>
      </c>
      <c r="G287" s="15">
        <v>116</v>
      </c>
      <c r="H287" s="14">
        <v>0.25</v>
      </c>
      <c r="I287" s="15">
        <f t="shared" si="5"/>
        <v>145</v>
      </c>
      <c r="J287" s="22">
        <v>1</v>
      </c>
      <c r="K287" s="23"/>
      <c r="L287" s="23"/>
      <c r="M287" s="19"/>
    </row>
    <row r="288" spans="1:13" s="18" customFormat="1" ht="16.5" customHeight="1" x14ac:dyDescent="0.25">
      <c r="A288" s="9">
        <v>305</v>
      </c>
      <c r="B288" s="19">
        <v>4</v>
      </c>
      <c r="C288" s="19">
        <v>10</v>
      </c>
      <c r="D288" s="20" t="s">
        <v>550</v>
      </c>
      <c r="E288" s="21" t="s">
        <v>551</v>
      </c>
      <c r="F288" t="s">
        <v>552</v>
      </c>
      <c r="G288" s="15">
        <v>2000</v>
      </c>
      <c r="H288" s="14">
        <v>0</v>
      </c>
      <c r="I288" s="15">
        <f t="shared" si="5"/>
        <v>2000</v>
      </c>
      <c r="J288" s="22">
        <v>2</v>
      </c>
      <c r="K288" s="23"/>
      <c r="L288" s="23"/>
      <c r="M288" s="19"/>
    </row>
    <row r="289" spans="1:13" s="18" customFormat="1" ht="16.5" customHeight="1" x14ac:dyDescent="0.25">
      <c r="A289" s="9">
        <v>306</v>
      </c>
      <c r="B289" s="19">
        <v>4</v>
      </c>
      <c r="C289" s="19">
        <v>5</v>
      </c>
      <c r="D289" s="20" t="s">
        <v>553</v>
      </c>
      <c r="E289" s="21" t="s">
        <v>554</v>
      </c>
      <c r="F289" s="38" t="s">
        <v>555</v>
      </c>
      <c r="G289" s="15">
        <v>1320</v>
      </c>
      <c r="H289" s="14">
        <v>0.25</v>
      </c>
      <c r="I289" s="15">
        <f t="shared" si="5"/>
        <v>1650</v>
      </c>
      <c r="J289" s="22">
        <v>1</v>
      </c>
      <c r="K289" s="23"/>
      <c r="L289" s="23"/>
      <c r="M289" s="19"/>
    </row>
    <row r="290" spans="1:13" s="18" customFormat="1" ht="16.5" customHeight="1" x14ac:dyDescent="0.25">
      <c r="A290" s="9">
        <v>307</v>
      </c>
      <c r="B290" s="19"/>
      <c r="C290" s="19"/>
      <c r="D290" s="20" t="s">
        <v>556</v>
      </c>
      <c r="E290" s="21" t="s">
        <v>510</v>
      </c>
      <c r="F290" s="21" t="s">
        <v>557</v>
      </c>
      <c r="G290" s="15">
        <v>100</v>
      </c>
      <c r="H290" s="14">
        <v>0</v>
      </c>
      <c r="I290" s="15">
        <f t="shared" si="5"/>
        <v>100</v>
      </c>
      <c r="J290" s="22">
        <v>2</v>
      </c>
      <c r="K290" s="23"/>
      <c r="L290" s="23"/>
      <c r="M290" s="19"/>
    </row>
    <row r="291" spans="1:13" s="18" customFormat="1" ht="16.5" customHeight="1" x14ac:dyDescent="0.25">
      <c r="A291" s="9">
        <v>308</v>
      </c>
      <c r="B291" s="19"/>
      <c r="C291" s="19"/>
      <c r="D291" s="20" t="s">
        <v>556</v>
      </c>
      <c r="E291" s="21" t="s">
        <v>159</v>
      </c>
      <c r="F291" s="38" t="s">
        <v>558</v>
      </c>
      <c r="G291" s="15">
        <v>46.63</v>
      </c>
      <c r="H291" s="14">
        <v>0.25</v>
      </c>
      <c r="I291" s="15">
        <f t="shared" si="5"/>
        <v>58.29</v>
      </c>
      <c r="J291" s="22">
        <v>1</v>
      </c>
      <c r="K291" s="23"/>
      <c r="L291" s="23"/>
      <c r="M291" s="19"/>
    </row>
    <row r="292" spans="1:13" s="18" customFormat="1" ht="16.5" customHeight="1" x14ac:dyDescent="0.25">
      <c r="A292" s="9">
        <v>309</v>
      </c>
      <c r="B292" s="19"/>
      <c r="C292" s="19"/>
      <c r="D292" s="20" t="s">
        <v>559</v>
      </c>
      <c r="E292" s="21" t="s">
        <v>560</v>
      </c>
      <c r="F292" s="21" t="s">
        <v>561</v>
      </c>
      <c r="G292" s="15">
        <v>270</v>
      </c>
      <c r="H292" s="14">
        <v>0.25</v>
      </c>
      <c r="I292" s="15">
        <f t="shared" si="5"/>
        <v>337.5</v>
      </c>
      <c r="J292" s="22">
        <v>2</v>
      </c>
      <c r="K292" s="23"/>
      <c r="L292" s="23"/>
      <c r="M292" s="19"/>
    </row>
    <row r="293" spans="1:13" s="18" customFormat="1" ht="16.5" customHeight="1" x14ac:dyDescent="0.25">
      <c r="A293" s="9">
        <v>310</v>
      </c>
      <c r="B293" s="19">
        <v>3</v>
      </c>
      <c r="C293" s="19"/>
      <c r="D293" s="20" t="s">
        <v>562</v>
      </c>
      <c r="E293" s="38" t="s">
        <v>14</v>
      </c>
      <c r="F293" s="38" t="s">
        <v>563</v>
      </c>
      <c r="G293" s="15">
        <v>66.16</v>
      </c>
      <c r="H293" s="14">
        <v>0.25</v>
      </c>
      <c r="I293" s="15">
        <v>82.7</v>
      </c>
      <c r="J293" s="22">
        <v>1</v>
      </c>
      <c r="K293" s="23"/>
      <c r="L293" s="23"/>
      <c r="M293" s="19"/>
    </row>
    <row r="294" spans="1:13" s="18" customFormat="1" ht="16.5" customHeight="1" x14ac:dyDescent="0.25">
      <c r="A294" s="9">
        <v>312</v>
      </c>
      <c r="B294" s="19"/>
      <c r="C294" s="19"/>
      <c r="D294" s="20" t="s">
        <v>564</v>
      </c>
      <c r="E294" s="21" t="s">
        <v>20</v>
      </c>
      <c r="F294" s="21" t="s">
        <v>567</v>
      </c>
      <c r="G294" s="15">
        <v>130.55000000000001</v>
      </c>
      <c r="H294" s="14">
        <v>0.25</v>
      </c>
      <c r="I294" s="15">
        <f t="shared" si="5"/>
        <v>163.19</v>
      </c>
      <c r="J294" s="22">
        <v>1</v>
      </c>
      <c r="K294" s="23"/>
      <c r="L294" s="23"/>
      <c r="M294" s="19"/>
    </row>
    <row r="295" spans="1:13" s="18" customFormat="1" ht="16.5" customHeight="1" x14ac:dyDescent="0.25">
      <c r="A295" s="9">
        <v>313</v>
      </c>
      <c r="B295" s="19"/>
      <c r="C295" s="19"/>
      <c r="D295" s="20" t="s">
        <v>564</v>
      </c>
      <c r="E295" s="21" t="s">
        <v>242</v>
      </c>
      <c r="F295" s="21" t="s">
        <v>568</v>
      </c>
      <c r="G295" s="15">
        <v>93.85</v>
      </c>
      <c r="H295" s="14">
        <v>0.25</v>
      </c>
      <c r="I295" s="15">
        <f t="shared" si="5"/>
        <v>117.31</v>
      </c>
      <c r="J295" s="22">
        <v>1</v>
      </c>
      <c r="K295" s="23"/>
      <c r="L295" s="23"/>
      <c r="M295" s="19"/>
    </row>
    <row r="296" spans="1:13" s="18" customFormat="1" ht="16.5" customHeight="1" x14ac:dyDescent="0.25">
      <c r="A296" s="9">
        <v>314</v>
      </c>
      <c r="B296" s="19"/>
      <c r="C296" s="19"/>
      <c r="D296" s="20" t="s">
        <v>569</v>
      </c>
      <c r="E296" s="21" t="s">
        <v>20</v>
      </c>
      <c r="F296" s="21" t="s">
        <v>570</v>
      </c>
      <c r="G296" s="15">
        <v>8.7200000000000006</v>
      </c>
      <c r="H296" s="14">
        <v>0.25</v>
      </c>
      <c r="I296" s="15">
        <f t="shared" si="5"/>
        <v>10.9</v>
      </c>
      <c r="J296" s="22">
        <v>1</v>
      </c>
      <c r="K296" s="23"/>
      <c r="L296" s="23"/>
      <c r="M296" s="19"/>
    </row>
    <row r="297" spans="1:13" s="18" customFormat="1" ht="16.5" customHeight="1" x14ac:dyDescent="0.25">
      <c r="A297" s="9">
        <v>315</v>
      </c>
      <c r="B297" s="19"/>
      <c r="C297" s="19"/>
      <c r="D297" s="57" t="s">
        <v>569</v>
      </c>
      <c r="E297" s="21" t="s">
        <v>159</v>
      </c>
      <c r="F297" s="21" t="s">
        <v>571</v>
      </c>
      <c r="G297" s="15">
        <v>824.74</v>
      </c>
      <c r="H297" s="14">
        <v>0.25</v>
      </c>
      <c r="I297" s="15">
        <f t="shared" si="5"/>
        <v>1030.93</v>
      </c>
      <c r="J297" s="22">
        <v>1</v>
      </c>
      <c r="K297" s="23"/>
      <c r="L297" s="23"/>
      <c r="M297" s="19"/>
    </row>
    <row r="298" spans="1:13" s="18" customFormat="1" ht="16.5" customHeight="1" x14ac:dyDescent="0.25">
      <c r="A298" s="9">
        <v>316</v>
      </c>
      <c r="B298" s="19"/>
      <c r="C298" s="19"/>
      <c r="D298" s="57" t="s">
        <v>569</v>
      </c>
      <c r="E298" s="21" t="s">
        <v>156</v>
      </c>
      <c r="F298" s="21" t="s">
        <v>572</v>
      </c>
      <c r="G298" s="15">
        <v>870</v>
      </c>
      <c r="H298" s="14">
        <v>0.25</v>
      </c>
      <c r="I298" s="15">
        <f>ROUND(G298*(1+H298),2)</f>
        <v>1087.5</v>
      </c>
      <c r="J298" s="22">
        <v>3</v>
      </c>
      <c r="K298" s="23"/>
      <c r="L298" s="23"/>
      <c r="M298" s="19"/>
    </row>
    <row r="299" spans="1:13" s="18" customFormat="1" ht="16.5" customHeight="1" x14ac:dyDescent="0.25">
      <c r="A299" s="9">
        <v>317</v>
      </c>
      <c r="B299" s="19"/>
      <c r="C299" s="19"/>
      <c r="D299" s="20" t="s">
        <v>569</v>
      </c>
      <c r="E299" s="21" t="s">
        <v>56</v>
      </c>
      <c r="F299" s="21" t="s">
        <v>573</v>
      </c>
      <c r="G299" s="15">
        <v>360</v>
      </c>
      <c r="H299" s="14">
        <v>0.25</v>
      </c>
      <c r="I299" s="15">
        <f t="shared" si="5"/>
        <v>450</v>
      </c>
      <c r="J299" s="22">
        <v>3</v>
      </c>
      <c r="K299" s="23"/>
      <c r="L299" s="23"/>
      <c r="M299" s="19"/>
    </row>
    <row r="300" spans="1:13" s="18" customFormat="1" ht="16.5" customHeight="1" x14ac:dyDescent="0.25">
      <c r="A300" s="9">
        <v>318</v>
      </c>
      <c r="B300" s="19"/>
      <c r="C300" s="19"/>
      <c r="D300" s="20" t="s">
        <v>569</v>
      </c>
      <c r="E300" s="38" t="s">
        <v>56</v>
      </c>
      <c r="F300" s="38" t="s">
        <v>574</v>
      </c>
      <c r="G300" s="15">
        <v>30</v>
      </c>
      <c r="H300" s="14">
        <v>0.25</v>
      </c>
      <c r="I300" s="15">
        <f t="shared" si="5"/>
        <v>37.5</v>
      </c>
      <c r="J300" s="22">
        <v>2</v>
      </c>
      <c r="K300" s="23"/>
      <c r="L300" s="23"/>
      <c r="M300" s="19"/>
    </row>
    <row r="301" spans="1:13" s="18" customFormat="1" ht="16.5" customHeight="1" x14ac:dyDescent="0.25">
      <c r="A301" s="9">
        <v>319</v>
      </c>
      <c r="B301" s="19"/>
      <c r="C301" s="19"/>
      <c r="D301" s="20" t="s">
        <v>569</v>
      </c>
      <c r="E301" s="38" t="s">
        <v>56</v>
      </c>
      <c r="F301" s="38" t="s">
        <v>575</v>
      </c>
      <c r="G301" s="15">
        <v>50</v>
      </c>
      <c r="H301" s="14">
        <v>0.25</v>
      </c>
      <c r="I301" s="15">
        <f t="shared" si="5"/>
        <v>62.5</v>
      </c>
      <c r="J301" s="22">
        <v>3</v>
      </c>
      <c r="K301" s="23"/>
      <c r="L301" s="23"/>
      <c r="M301" s="19"/>
    </row>
    <row r="302" spans="1:13" s="18" customFormat="1" ht="16.5" customHeight="1" x14ac:dyDescent="0.25">
      <c r="A302" s="9">
        <v>320</v>
      </c>
      <c r="B302" s="19">
        <v>4</v>
      </c>
      <c r="C302" s="19">
        <v>10</v>
      </c>
      <c r="D302" s="20" t="s">
        <v>576</v>
      </c>
      <c r="E302" s="21" t="s">
        <v>56</v>
      </c>
      <c r="F302" s="21" t="s">
        <v>577</v>
      </c>
      <c r="G302" s="15">
        <v>161</v>
      </c>
      <c r="H302" s="14">
        <v>0.25</v>
      </c>
      <c r="I302" s="15">
        <f t="shared" si="5"/>
        <v>201.25</v>
      </c>
      <c r="J302" s="22">
        <v>3</v>
      </c>
      <c r="K302" s="23"/>
      <c r="L302" s="23"/>
      <c r="M302" s="19"/>
    </row>
    <row r="303" spans="1:13" s="18" customFormat="1" ht="16.5" customHeight="1" x14ac:dyDescent="0.25">
      <c r="A303" s="9">
        <v>321</v>
      </c>
      <c r="B303" s="19">
        <v>4</v>
      </c>
      <c r="C303" s="19">
        <v>10</v>
      </c>
      <c r="D303" s="20" t="s">
        <v>576</v>
      </c>
      <c r="E303" s="21" t="s">
        <v>56</v>
      </c>
      <c r="F303" s="21" t="s">
        <v>578</v>
      </c>
      <c r="G303" s="15">
        <v>60</v>
      </c>
      <c r="H303" s="14">
        <v>0.25</v>
      </c>
      <c r="I303" s="15">
        <f t="shared" si="5"/>
        <v>75</v>
      </c>
      <c r="J303" s="22">
        <v>3</v>
      </c>
      <c r="K303" s="23"/>
      <c r="L303" s="23"/>
      <c r="M303" s="19"/>
    </row>
    <row r="304" spans="1:13" s="18" customFormat="1" ht="16.5" customHeight="1" x14ac:dyDescent="0.25">
      <c r="A304" s="9">
        <v>322</v>
      </c>
      <c r="B304" s="19">
        <v>4</v>
      </c>
      <c r="C304" s="19">
        <v>10</v>
      </c>
      <c r="D304" s="20" t="s">
        <v>576</v>
      </c>
      <c r="E304" s="21" t="s">
        <v>56</v>
      </c>
      <c r="F304" s="21" t="s">
        <v>579</v>
      </c>
      <c r="G304" s="15">
        <v>69</v>
      </c>
      <c r="H304" s="14">
        <v>0.25</v>
      </c>
      <c r="I304" s="15">
        <f t="shared" si="5"/>
        <v>86.25</v>
      </c>
      <c r="J304" s="22">
        <v>3</v>
      </c>
      <c r="K304" s="23"/>
      <c r="L304" s="23"/>
      <c r="M304" s="19"/>
    </row>
    <row r="305" spans="1:13" s="18" customFormat="1" ht="16.5" customHeight="1" x14ac:dyDescent="0.25">
      <c r="A305" s="9">
        <v>323</v>
      </c>
      <c r="B305" s="19">
        <v>4</v>
      </c>
      <c r="C305" s="19">
        <v>10</v>
      </c>
      <c r="D305" s="57" t="s">
        <v>576</v>
      </c>
      <c r="E305" s="21" t="s">
        <v>56</v>
      </c>
      <c r="F305" s="21" t="s">
        <v>579</v>
      </c>
      <c r="G305" s="15">
        <v>130</v>
      </c>
      <c r="H305" s="14">
        <v>0.25</v>
      </c>
      <c r="I305" s="15">
        <f t="shared" si="5"/>
        <v>162.5</v>
      </c>
      <c r="J305" s="22">
        <v>3</v>
      </c>
      <c r="K305" s="23"/>
      <c r="L305" s="23"/>
      <c r="M305" s="19"/>
    </row>
    <row r="306" spans="1:13" s="18" customFormat="1" ht="16.5" customHeight="1" x14ac:dyDescent="0.25">
      <c r="A306" s="9">
        <v>324</v>
      </c>
      <c r="B306" s="19">
        <v>4</v>
      </c>
      <c r="C306" s="19">
        <v>10</v>
      </c>
      <c r="D306" s="57" t="s">
        <v>576</v>
      </c>
      <c r="E306" s="21" t="s">
        <v>56</v>
      </c>
      <c r="F306" s="21" t="s">
        <v>580</v>
      </c>
      <c r="G306" s="15">
        <v>80</v>
      </c>
      <c r="H306" s="14">
        <v>0.25</v>
      </c>
      <c r="I306" s="15">
        <f t="shared" si="5"/>
        <v>100</v>
      </c>
      <c r="J306" s="22">
        <v>3</v>
      </c>
      <c r="K306" s="23"/>
      <c r="L306" s="23"/>
      <c r="M306" s="19"/>
    </row>
    <row r="307" spans="1:13" s="18" customFormat="1" ht="16.5" customHeight="1" x14ac:dyDescent="0.25">
      <c r="A307" s="9">
        <v>325</v>
      </c>
      <c r="B307" s="19">
        <v>3</v>
      </c>
      <c r="C307" s="19">
        <v>2</v>
      </c>
      <c r="D307" s="57" t="s">
        <v>581</v>
      </c>
      <c r="E307" s="21" t="s">
        <v>582</v>
      </c>
      <c r="F307" s="21" t="s">
        <v>583</v>
      </c>
      <c r="G307" s="15">
        <v>280</v>
      </c>
      <c r="H307" s="14">
        <v>0.25</v>
      </c>
      <c r="I307" s="15">
        <f t="shared" ref="I307:I364" si="6">ROUND(G307*(1+H307),2)</f>
        <v>350</v>
      </c>
      <c r="J307" s="22">
        <v>2</v>
      </c>
      <c r="K307" s="23"/>
      <c r="L307" s="23"/>
      <c r="M307" s="19"/>
    </row>
    <row r="308" spans="1:13" s="18" customFormat="1" ht="16.5" customHeight="1" x14ac:dyDescent="0.25">
      <c r="A308" s="9">
        <v>326</v>
      </c>
      <c r="B308" s="19">
        <v>3</v>
      </c>
      <c r="C308" s="19">
        <v>2</v>
      </c>
      <c r="D308" s="20" t="s">
        <v>584</v>
      </c>
      <c r="E308" s="38" t="s">
        <v>585</v>
      </c>
      <c r="F308" s="38" t="s">
        <v>586</v>
      </c>
      <c r="G308" s="15">
        <v>220</v>
      </c>
      <c r="H308" s="14">
        <v>0.25</v>
      </c>
      <c r="I308" s="15">
        <f t="shared" si="6"/>
        <v>275</v>
      </c>
      <c r="J308" s="22">
        <v>2</v>
      </c>
      <c r="K308" s="23"/>
      <c r="L308" s="23"/>
      <c r="M308" s="19"/>
    </row>
    <row r="309" spans="1:13" s="18" customFormat="1" ht="16.5" customHeight="1" x14ac:dyDescent="0.25">
      <c r="A309" s="9">
        <v>327</v>
      </c>
      <c r="B309" s="19">
        <v>3</v>
      </c>
      <c r="C309" s="19">
        <v>2</v>
      </c>
      <c r="D309" s="20" t="s">
        <v>587</v>
      </c>
      <c r="E309" s="38" t="s">
        <v>588</v>
      </c>
      <c r="F309" s="38" t="s">
        <v>589</v>
      </c>
      <c r="G309" s="15">
        <v>206.32</v>
      </c>
      <c r="H309" s="14">
        <v>0.25</v>
      </c>
      <c r="I309" s="15">
        <f t="shared" si="6"/>
        <v>257.89999999999998</v>
      </c>
      <c r="J309" s="22">
        <v>1</v>
      </c>
      <c r="K309" s="23"/>
      <c r="L309" s="23"/>
      <c r="M309" s="19"/>
    </row>
    <row r="310" spans="1:13" s="18" customFormat="1" ht="16.5" customHeight="1" x14ac:dyDescent="0.25">
      <c r="A310" s="9">
        <v>328</v>
      </c>
      <c r="B310" s="19">
        <v>3</v>
      </c>
      <c r="C310" s="19"/>
      <c r="D310" s="20" t="s">
        <v>587</v>
      </c>
      <c r="E310" s="38" t="s">
        <v>14</v>
      </c>
      <c r="F310" s="21" t="s">
        <v>590</v>
      </c>
      <c r="G310" s="15">
        <v>52.93</v>
      </c>
      <c r="H310" s="14">
        <v>0.25</v>
      </c>
      <c r="I310" s="15">
        <f t="shared" si="6"/>
        <v>66.16</v>
      </c>
      <c r="J310" s="22">
        <v>1</v>
      </c>
      <c r="K310" s="23"/>
      <c r="L310" s="23"/>
      <c r="M310" s="19"/>
    </row>
    <row r="311" spans="1:13" s="18" customFormat="1" ht="16.5" customHeight="1" x14ac:dyDescent="0.25">
      <c r="A311" s="9">
        <v>330</v>
      </c>
      <c r="B311" s="19">
        <v>3</v>
      </c>
      <c r="C311" s="19">
        <v>2</v>
      </c>
      <c r="D311" s="20" t="s">
        <v>592</v>
      </c>
      <c r="E311" s="21" t="s">
        <v>148</v>
      </c>
      <c r="F311" s="21" t="s">
        <v>593</v>
      </c>
      <c r="G311" s="15">
        <v>250</v>
      </c>
      <c r="H311" s="14">
        <v>0.25</v>
      </c>
      <c r="I311" s="15">
        <f t="shared" si="6"/>
        <v>312.5</v>
      </c>
      <c r="J311" s="22">
        <v>1</v>
      </c>
      <c r="K311" s="23"/>
      <c r="L311" s="23"/>
      <c r="M311" s="19"/>
    </row>
    <row r="312" spans="1:13" s="18" customFormat="1" ht="16.5" customHeight="1" x14ac:dyDescent="0.25">
      <c r="A312" s="9">
        <v>331</v>
      </c>
      <c r="B312" s="19">
        <v>3</v>
      </c>
      <c r="C312" s="19">
        <v>2</v>
      </c>
      <c r="D312" s="20" t="s">
        <v>592</v>
      </c>
      <c r="E312" s="21" t="s">
        <v>385</v>
      </c>
      <c r="F312" s="21" t="s">
        <v>594</v>
      </c>
      <c r="G312" s="15">
        <v>0</v>
      </c>
      <c r="H312" s="14"/>
      <c r="I312" s="15">
        <f t="shared" si="6"/>
        <v>0</v>
      </c>
      <c r="J312" s="22">
        <v>2</v>
      </c>
      <c r="K312" s="23"/>
      <c r="L312" s="23"/>
      <c r="M312" s="19"/>
    </row>
    <row r="313" spans="1:13" s="18" customFormat="1" ht="16.5" customHeight="1" x14ac:dyDescent="0.25">
      <c r="A313" s="9">
        <v>332</v>
      </c>
      <c r="B313" s="19">
        <v>3</v>
      </c>
      <c r="C313" s="19">
        <v>2</v>
      </c>
      <c r="D313" s="20" t="s">
        <v>592</v>
      </c>
      <c r="E313" s="21" t="s">
        <v>477</v>
      </c>
      <c r="F313" s="21" t="s">
        <v>595</v>
      </c>
      <c r="G313" s="15">
        <v>522</v>
      </c>
      <c r="H313" s="14">
        <v>0</v>
      </c>
      <c r="I313" s="15">
        <f t="shared" si="6"/>
        <v>522</v>
      </c>
      <c r="J313" s="22">
        <v>1</v>
      </c>
      <c r="K313" s="23"/>
      <c r="L313" s="23"/>
      <c r="M313" s="19"/>
    </row>
    <row r="314" spans="1:13" s="18" customFormat="1" ht="16.5" customHeight="1" x14ac:dyDescent="0.25">
      <c r="A314" s="9">
        <v>333</v>
      </c>
      <c r="B314" s="19">
        <v>4</v>
      </c>
      <c r="C314" s="19">
        <v>5</v>
      </c>
      <c r="D314" s="20" t="s">
        <v>592</v>
      </c>
      <c r="E314" s="21" t="s">
        <v>20</v>
      </c>
      <c r="F314" s="21" t="s">
        <v>596</v>
      </c>
      <c r="G314" s="15">
        <v>38.6</v>
      </c>
      <c r="H314" s="14">
        <v>0.25</v>
      </c>
      <c r="I314" s="15">
        <f t="shared" si="6"/>
        <v>48.25</v>
      </c>
      <c r="J314" s="22">
        <v>1</v>
      </c>
      <c r="K314" s="23"/>
      <c r="L314" s="23"/>
      <c r="M314" s="19"/>
    </row>
    <row r="315" spans="1:13" s="18" customFormat="1" ht="16.5" customHeight="1" x14ac:dyDescent="0.25">
      <c r="A315" s="9">
        <v>335</v>
      </c>
      <c r="B315" s="19"/>
      <c r="C315" s="19"/>
      <c r="D315" s="20" t="s">
        <v>599</v>
      </c>
      <c r="E315" s="21" t="s">
        <v>308</v>
      </c>
      <c r="F315" s="21" t="s">
        <v>600</v>
      </c>
      <c r="G315" s="15">
        <v>311</v>
      </c>
      <c r="H315" s="14">
        <v>0</v>
      </c>
      <c r="I315" s="15">
        <f t="shared" si="6"/>
        <v>311</v>
      </c>
      <c r="J315" s="22">
        <v>1</v>
      </c>
      <c r="K315" s="23"/>
      <c r="L315" s="23"/>
      <c r="M315" s="19"/>
    </row>
    <row r="316" spans="1:13" s="18" customFormat="1" ht="16.5" customHeight="1" x14ac:dyDescent="0.25">
      <c r="A316" s="9">
        <v>336</v>
      </c>
      <c r="B316" s="19">
        <v>3</v>
      </c>
      <c r="C316" s="19">
        <v>2</v>
      </c>
      <c r="D316" s="20" t="s">
        <v>601</v>
      </c>
      <c r="E316" s="21" t="s">
        <v>172</v>
      </c>
      <c r="F316" s="21" t="s">
        <v>602</v>
      </c>
      <c r="G316" s="15">
        <v>138.88</v>
      </c>
      <c r="H316" s="14">
        <v>0.25</v>
      </c>
      <c r="I316" s="15">
        <f t="shared" si="6"/>
        <v>173.6</v>
      </c>
      <c r="J316" s="22">
        <v>1</v>
      </c>
      <c r="K316" s="23"/>
      <c r="L316" s="23"/>
      <c r="M316" s="19"/>
    </row>
    <row r="317" spans="1:13" s="18" customFormat="1" ht="16.5" customHeight="1" x14ac:dyDescent="0.25">
      <c r="A317" s="9">
        <v>337</v>
      </c>
      <c r="B317" s="19">
        <v>4</v>
      </c>
      <c r="C317" s="19">
        <v>5</v>
      </c>
      <c r="D317" s="20" t="s">
        <v>603</v>
      </c>
      <c r="E317" s="21" t="s">
        <v>20</v>
      </c>
      <c r="F317" s="21" t="s">
        <v>604</v>
      </c>
      <c r="G317" s="15">
        <v>24.29</v>
      </c>
      <c r="H317" s="14">
        <v>0.25</v>
      </c>
      <c r="I317" s="15">
        <f t="shared" si="6"/>
        <v>30.36</v>
      </c>
      <c r="J317" s="22">
        <v>1</v>
      </c>
      <c r="K317" s="23"/>
      <c r="L317" s="23"/>
      <c r="M317" s="19"/>
    </row>
    <row r="318" spans="1:13" s="18" customFormat="1" ht="16.5" customHeight="1" x14ac:dyDescent="0.25">
      <c r="A318" s="9">
        <v>338</v>
      </c>
      <c r="B318" s="19">
        <v>3</v>
      </c>
      <c r="C318" s="19">
        <v>2</v>
      </c>
      <c r="D318" s="20" t="s">
        <v>605</v>
      </c>
      <c r="E318" s="21" t="s">
        <v>338</v>
      </c>
      <c r="F318" s="21" t="s">
        <v>606</v>
      </c>
      <c r="G318" s="15">
        <v>110</v>
      </c>
      <c r="H318" s="14">
        <v>0.25</v>
      </c>
      <c r="I318" s="15">
        <f t="shared" si="6"/>
        <v>137.5</v>
      </c>
      <c r="J318" s="22">
        <v>1</v>
      </c>
      <c r="K318" s="23"/>
      <c r="L318" s="23"/>
      <c r="M318" s="19"/>
    </row>
    <row r="319" spans="1:13" s="18" customFormat="1" ht="16.5" customHeight="1" x14ac:dyDescent="0.25">
      <c r="A319" s="9">
        <v>339</v>
      </c>
      <c r="B319" s="19">
        <v>4</v>
      </c>
      <c r="C319" s="19">
        <v>10</v>
      </c>
      <c r="D319" s="20" t="s">
        <v>607</v>
      </c>
      <c r="E319" s="21" t="s">
        <v>202</v>
      </c>
      <c r="F319" s="21" t="s">
        <v>608</v>
      </c>
      <c r="G319" s="15">
        <v>5.2</v>
      </c>
      <c r="H319" s="14">
        <v>0.25</v>
      </c>
      <c r="I319" s="15">
        <v>6.5</v>
      </c>
      <c r="J319" s="22">
        <v>1</v>
      </c>
      <c r="K319" s="23"/>
      <c r="L319" s="23"/>
      <c r="M319" s="19"/>
    </row>
    <row r="320" spans="1:13" s="18" customFormat="1" ht="16.5" customHeight="1" x14ac:dyDescent="0.25">
      <c r="A320" s="9">
        <v>340</v>
      </c>
      <c r="B320" s="19">
        <v>4</v>
      </c>
      <c r="C320" s="19">
        <v>10</v>
      </c>
      <c r="D320" s="20" t="s">
        <v>607</v>
      </c>
      <c r="E320" s="21" t="s">
        <v>56</v>
      </c>
      <c r="F320" s="21" t="s">
        <v>575</v>
      </c>
      <c r="G320" s="15">
        <v>50</v>
      </c>
      <c r="H320" s="14">
        <v>0.25</v>
      </c>
      <c r="I320" s="15">
        <f t="shared" si="6"/>
        <v>62.5</v>
      </c>
      <c r="J320" s="22">
        <v>3</v>
      </c>
      <c r="K320" s="23"/>
      <c r="L320" s="23"/>
      <c r="M320" s="19"/>
    </row>
    <row r="321" spans="1:17" s="18" customFormat="1" ht="16.5" customHeight="1" x14ac:dyDescent="0.25">
      <c r="A321" s="9">
        <v>341</v>
      </c>
      <c r="B321" s="19">
        <v>4</v>
      </c>
      <c r="C321" s="19">
        <v>10</v>
      </c>
      <c r="D321" s="20" t="s">
        <v>607</v>
      </c>
      <c r="E321" s="21" t="s">
        <v>56</v>
      </c>
      <c r="F321" s="21" t="s">
        <v>609</v>
      </c>
      <c r="G321" s="15">
        <v>30</v>
      </c>
      <c r="H321" s="14">
        <v>0.25</v>
      </c>
      <c r="I321" s="15">
        <f t="shared" si="6"/>
        <v>37.5</v>
      </c>
      <c r="J321" s="22">
        <v>3</v>
      </c>
      <c r="K321" s="23"/>
      <c r="L321" s="23"/>
      <c r="M321" s="19"/>
    </row>
    <row r="322" spans="1:17" s="18" customFormat="1" ht="16.5" customHeight="1" x14ac:dyDescent="0.25">
      <c r="A322" s="9">
        <v>342</v>
      </c>
      <c r="B322" s="19">
        <v>4</v>
      </c>
      <c r="C322" s="19">
        <v>10</v>
      </c>
      <c r="D322" s="20" t="s">
        <v>607</v>
      </c>
      <c r="E322" s="21" t="s">
        <v>56</v>
      </c>
      <c r="F322" s="21" t="s">
        <v>610</v>
      </c>
      <c r="G322" s="15">
        <v>360</v>
      </c>
      <c r="H322" s="14">
        <v>0.25</v>
      </c>
      <c r="I322" s="15">
        <f t="shared" si="6"/>
        <v>450</v>
      </c>
      <c r="J322" s="22">
        <v>3</v>
      </c>
      <c r="K322" s="23"/>
      <c r="L322" s="23"/>
      <c r="M322" s="19"/>
    </row>
    <row r="323" spans="1:17" s="18" customFormat="1" ht="16.5" customHeight="1" x14ac:dyDescent="0.25">
      <c r="A323" s="9">
        <v>343</v>
      </c>
      <c r="B323" s="19">
        <v>4</v>
      </c>
      <c r="C323" s="19">
        <v>9</v>
      </c>
      <c r="D323" s="20">
        <v>45930</v>
      </c>
      <c r="E323" s="21" t="s">
        <v>611</v>
      </c>
      <c r="F323" s="21" t="s">
        <v>612</v>
      </c>
      <c r="G323" s="15">
        <v>3000.75</v>
      </c>
      <c r="H323" s="14">
        <v>0.25</v>
      </c>
      <c r="I323" s="15">
        <f t="shared" si="6"/>
        <v>3750.94</v>
      </c>
      <c r="J323" s="22">
        <v>1</v>
      </c>
      <c r="K323" s="23"/>
      <c r="L323" s="17" t="s">
        <v>613</v>
      </c>
      <c r="M323" s="19"/>
    </row>
    <row r="324" spans="1:17" s="18" customFormat="1" ht="16.5" customHeight="1" x14ac:dyDescent="0.25">
      <c r="A324" s="9">
        <v>344</v>
      </c>
      <c r="B324" s="19">
        <v>4</v>
      </c>
      <c r="C324" s="19">
        <v>5</v>
      </c>
      <c r="D324" s="20" t="s">
        <v>614</v>
      </c>
      <c r="E324" s="21" t="s">
        <v>615</v>
      </c>
      <c r="F324" s="21" t="s">
        <v>616</v>
      </c>
      <c r="G324" s="15">
        <v>1888.8</v>
      </c>
      <c r="H324" s="14">
        <v>0.25</v>
      </c>
      <c r="I324" s="15">
        <f t="shared" si="6"/>
        <v>2361</v>
      </c>
      <c r="J324" s="22">
        <v>2</v>
      </c>
      <c r="K324" s="23"/>
      <c r="L324" s="23"/>
      <c r="M324" s="19"/>
    </row>
    <row r="325" spans="1:17" s="18" customFormat="1" ht="16.5" customHeight="1" x14ac:dyDescent="0.25">
      <c r="A325" s="9">
        <v>345</v>
      </c>
      <c r="B325" s="19">
        <v>4</v>
      </c>
      <c r="C325" s="19">
        <v>5</v>
      </c>
      <c r="D325" s="20" t="s">
        <v>614</v>
      </c>
      <c r="E325" s="21" t="s">
        <v>20</v>
      </c>
      <c r="F325" s="21" t="s">
        <v>617</v>
      </c>
      <c r="G325" s="15">
        <v>26.6</v>
      </c>
      <c r="H325" s="14">
        <v>0.25</v>
      </c>
      <c r="I325" s="15">
        <f t="shared" si="6"/>
        <v>33.25</v>
      </c>
      <c r="J325" s="22">
        <v>1</v>
      </c>
      <c r="K325" s="23"/>
      <c r="L325" s="23"/>
      <c r="M325" s="19"/>
    </row>
    <row r="326" spans="1:17" s="18" customFormat="1" ht="16.5" customHeight="1" x14ac:dyDescent="0.25">
      <c r="A326" s="9">
        <v>346</v>
      </c>
      <c r="B326" s="19">
        <v>4</v>
      </c>
      <c r="C326" s="19">
        <v>5</v>
      </c>
      <c r="D326" s="20" t="s">
        <v>614</v>
      </c>
      <c r="E326" s="21" t="s">
        <v>20</v>
      </c>
      <c r="F326" s="21" t="s">
        <v>618</v>
      </c>
      <c r="G326" s="15">
        <v>67.260000000000005</v>
      </c>
      <c r="H326" s="14">
        <v>0.25</v>
      </c>
      <c r="I326" s="15">
        <f t="shared" si="6"/>
        <v>84.08</v>
      </c>
      <c r="J326" s="22">
        <v>1</v>
      </c>
      <c r="K326" s="23"/>
      <c r="L326" s="23"/>
      <c r="M326" s="19"/>
    </row>
    <row r="327" spans="1:17" s="18" customFormat="1" ht="16.5" customHeight="1" x14ac:dyDescent="0.25">
      <c r="A327" s="9">
        <v>347</v>
      </c>
      <c r="B327" s="19">
        <v>3</v>
      </c>
      <c r="C327" s="19">
        <v>2</v>
      </c>
      <c r="D327" s="20" t="s">
        <v>619</v>
      </c>
      <c r="E327" s="21" t="s">
        <v>338</v>
      </c>
      <c r="F327" s="21" t="s">
        <v>620</v>
      </c>
      <c r="G327" s="15">
        <v>80</v>
      </c>
      <c r="H327" s="14">
        <v>0.25</v>
      </c>
      <c r="I327" s="15">
        <f t="shared" si="6"/>
        <v>100</v>
      </c>
      <c r="J327" s="22">
        <v>1</v>
      </c>
      <c r="K327" s="23"/>
      <c r="L327" s="23"/>
      <c r="M327" s="19"/>
    </row>
    <row r="328" spans="1:17" s="18" customFormat="1" ht="16.5" customHeight="1" x14ac:dyDescent="0.25">
      <c r="A328" s="9">
        <v>348</v>
      </c>
      <c r="B328" s="19">
        <v>3</v>
      </c>
      <c r="C328" s="19">
        <v>2</v>
      </c>
      <c r="D328" s="20" t="s">
        <v>619</v>
      </c>
      <c r="E328" s="21" t="s">
        <v>621</v>
      </c>
      <c r="F328" s="21" t="s">
        <v>622</v>
      </c>
      <c r="G328" s="15">
        <v>40</v>
      </c>
      <c r="H328" s="14">
        <v>0.25</v>
      </c>
      <c r="I328" s="15">
        <f t="shared" si="6"/>
        <v>50</v>
      </c>
      <c r="J328" s="22">
        <v>1</v>
      </c>
      <c r="K328" s="23"/>
      <c r="L328" s="23"/>
      <c r="M328" s="19"/>
    </row>
    <row r="329" spans="1:17" s="18" customFormat="1" ht="16.5" customHeight="1" x14ac:dyDescent="0.25">
      <c r="A329" s="9">
        <v>349</v>
      </c>
      <c r="B329" s="19">
        <v>3</v>
      </c>
      <c r="C329" s="19">
        <v>2</v>
      </c>
      <c r="D329" s="20" t="s">
        <v>619</v>
      </c>
      <c r="E329" s="21" t="s">
        <v>234</v>
      </c>
      <c r="F329" s="21" t="s">
        <v>623</v>
      </c>
      <c r="G329" s="15">
        <v>50</v>
      </c>
      <c r="H329" s="14">
        <v>0.25</v>
      </c>
      <c r="I329" s="15">
        <f t="shared" si="6"/>
        <v>62.5</v>
      </c>
      <c r="J329" s="22">
        <v>1</v>
      </c>
      <c r="K329" s="23"/>
      <c r="L329" s="23"/>
      <c r="M329" s="19"/>
    </row>
    <row r="330" spans="1:17" s="18" customFormat="1" ht="16.5" customHeight="1" x14ac:dyDescent="0.25">
      <c r="A330" s="9">
        <v>350</v>
      </c>
      <c r="B330" s="19">
        <v>4</v>
      </c>
      <c r="C330" s="19">
        <v>10</v>
      </c>
      <c r="D330" s="20">
        <v>45937</v>
      </c>
      <c r="E330" s="21" t="s">
        <v>20</v>
      </c>
      <c r="F330" s="21" t="s">
        <v>624</v>
      </c>
      <c r="G330" s="15">
        <v>27.07</v>
      </c>
      <c r="H330" s="14">
        <v>0.25</v>
      </c>
      <c r="I330" s="15">
        <f t="shared" si="6"/>
        <v>33.840000000000003</v>
      </c>
      <c r="J330" s="22">
        <v>1</v>
      </c>
      <c r="K330" s="23"/>
      <c r="L330" s="23"/>
      <c r="M330" s="19"/>
    </row>
    <row r="331" spans="1:17" s="18" customFormat="1" ht="16.5" customHeight="1" x14ac:dyDescent="0.25">
      <c r="A331" s="9">
        <v>351</v>
      </c>
      <c r="B331" s="19">
        <v>3</v>
      </c>
      <c r="C331" s="19">
        <v>2</v>
      </c>
      <c r="D331" s="20" t="s">
        <v>625</v>
      </c>
      <c r="E331" s="21" t="s">
        <v>626</v>
      </c>
      <c r="F331" s="21" t="s">
        <v>627</v>
      </c>
      <c r="G331" s="15">
        <v>300</v>
      </c>
      <c r="H331" s="14">
        <v>0</v>
      </c>
      <c r="I331" s="15">
        <f t="shared" si="6"/>
        <v>300</v>
      </c>
      <c r="J331" s="22">
        <v>2</v>
      </c>
      <c r="K331" s="23"/>
      <c r="L331" s="23"/>
      <c r="M331" s="19"/>
      <c r="Q331" s="58"/>
    </row>
    <row r="332" spans="1:17" s="18" customFormat="1" ht="16.5" customHeight="1" x14ac:dyDescent="0.25">
      <c r="A332" s="9">
        <v>352</v>
      </c>
      <c r="B332" s="19">
        <v>4</v>
      </c>
      <c r="C332" s="19">
        <v>5</v>
      </c>
      <c r="D332" s="20" t="s">
        <v>625</v>
      </c>
      <c r="E332" s="21" t="s">
        <v>628</v>
      </c>
      <c r="F332" s="21" t="s">
        <v>629</v>
      </c>
      <c r="G332" s="15">
        <v>87.2</v>
      </c>
      <c r="H332" s="14">
        <v>0.25</v>
      </c>
      <c r="I332" s="15">
        <f t="shared" si="6"/>
        <v>109</v>
      </c>
      <c r="J332" s="22">
        <v>1</v>
      </c>
      <c r="K332" s="23"/>
      <c r="L332" s="23"/>
      <c r="M332" s="19"/>
    </row>
    <row r="333" spans="1:17" s="18" customFormat="1" ht="16.5" customHeight="1" x14ac:dyDescent="0.25">
      <c r="A333" s="9">
        <v>354</v>
      </c>
      <c r="B333" s="19">
        <v>3</v>
      </c>
      <c r="C333" s="19">
        <v>2</v>
      </c>
      <c r="D333" s="20" t="s">
        <v>632</v>
      </c>
      <c r="E333" s="21" t="s">
        <v>338</v>
      </c>
      <c r="F333" s="21" t="s">
        <v>633</v>
      </c>
      <c r="G333" s="15">
        <v>80</v>
      </c>
      <c r="H333" s="14">
        <v>0.25</v>
      </c>
      <c r="I333" s="15">
        <f t="shared" si="6"/>
        <v>100</v>
      </c>
      <c r="J333" s="22">
        <v>1</v>
      </c>
      <c r="K333" s="23"/>
      <c r="L333" s="23"/>
      <c r="M333" s="19"/>
    </row>
    <row r="334" spans="1:17" s="18" customFormat="1" ht="16.5" customHeight="1" x14ac:dyDescent="0.25">
      <c r="A334" s="9">
        <v>355</v>
      </c>
      <c r="B334" s="19">
        <v>3</v>
      </c>
      <c r="C334" s="19">
        <v>2</v>
      </c>
      <c r="D334" s="20" t="s">
        <v>632</v>
      </c>
      <c r="E334" s="21" t="s">
        <v>338</v>
      </c>
      <c r="F334" s="21" t="s">
        <v>634</v>
      </c>
      <c r="G334" s="15">
        <v>40</v>
      </c>
      <c r="H334" s="14">
        <v>0.25</v>
      </c>
      <c r="I334" s="15"/>
      <c r="J334" s="22">
        <v>1</v>
      </c>
      <c r="K334" s="23"/>
      <c r="L334" s="23"/>
      <c r="M334" s="19"/>
    </row>
    <row r="335" spans="1:17" s="18" customFormat="1" ht="16.5" customHeight="1" x14ac:dyDescent="0.25">
      <c r="A335" s="9">
        <v>357</v>
      </c>
      <c r="B335" s="19">
        <v>3</v>
      </c>
      <c r="C335" s="19"/>
      <c r="D335" s="20" t="s">
        <v>637</v>
      </c>
      <c r="E335" s="21" t="s">
        <v>14</v>
      </c>
      <c r="F335" s="21" t="s">
        <v>590</v>
      </c>
      <c r="G335" s="15">
        <v>52.93</v>
      </c>
      <c r="H335" s="14">
        <v>0.25</v>
      </c>
      <c r="I335" s="15">
        <f t="shared" si="6"/>
        <v>66.16</v>
      </c>
      <c r="J335" s="22">
        <v>1</v>
      </c>
      <c r="K335" s="23"/>
      <c r="L335" s="23"/>
      <c r="M335" s="19"/>
    </row>
    <row r="336" spans="1:17" s="18" customFormat="1" ht="16.5" customHeight="1" x14ac:dyDescent="0.25">
      <c r="A336" s="9">
        <v>358</v>
      </c>
      <c r="B336" s="19">
        <v>3</v>
      </c>
      <c r="C336" s="19">
        <v>2</v>
      </c>
      <c r="D336" s="20" t="s">
        <v>637</v>
      </c>
      <c r="E336" s="21" t="s">
        <v>382</v>
      </c>
      <c r="F336" s="21" t="s">
        <v>638</v>
      </c>
      <c r="G336" s="15">
        <v>708</v>
      </c>
      <c r="H336" s="14">
        <v>0.13</v>
      </c>
      <c r="I336" s="15">
        <f t="shared" si="6"/>
        <v>800.04</v>
      </c>
      <c r="J336" s="22">
        <v>2</v>
      </c>
      <c r="K336" s="23"/>
      <c r="L336" s="23"/>
      <c r="M336" s="19"/>
    </row>
    <row r="337" spans="1:13" s="18" customFormat="1" ht="16.5" customHeight="1" x14ac:dyDescent="0.25">
      <c r="A337" s="9">
        <v>359</v>
      </c>
      <c r="B337" s="19">
        <v>3</v>
      </c>
      <c r="C337" s="19">
        <v>2</v>
      </c>
      <c r="D337" s="20" t="s">
        <v>637</v>
      </c>
      <c r="E337" s="21" t="s">
        <v>639</v>
      </c>
      <c r="F337" s="21" t="s">
        <v>640</v>
      </c>
      <c r="G337" s="15">
        <v>54</v>
      </c>
      <c r="H337" s="14">
        <v>0</v>
      </c>
      <c r="I337" s="15">
        <f t="shared" si="6"/>
        <v>54</v>
      </c>
      <c r="J337" s="22">
        <v>2</v>
      </c>
      <c r="K337" s="23"/>
      <c r="L337" s="23"/>
      <c r="M337" s="19"/>
    </row>
    <row r="338" spans="1:13" s="18" customFormat="1" ht="16.5" customHeight="1" x14ac:dyDescent="0.25">
      <c r="A338" s="9">
        <v>360</v>
      </c>
      <c r="B338" s="19">
        <v>4</v>
      </c>
      <c r="C338" s="19">
        <v>5</v>
      </c>
      <c r="D338" s="20" t="s">
        <v>637</v>
      </c>
      <c r="E338" s="21" t="s">
        <v>641</v>
      </c>
      <c r="F338" s="21" t="s">
        <v>642</v>
      </c>
      <c r="G338" s="15">
        <v>1255.56</v>
      </c>
      <c r="H338" s="14">
        <v>0.25</v>
      </c>
      <c r="I338" s="15">
        <f t="shared" si="6"/>
        <v>1569.45</v>
      </c>
      <c r="J338" s="22">
        <v>3</v>
      </c>
      <c r="K338" s="23"/>
      <c r="L338" s="23"/>
      <c r="M338" s="19"/>
    </row>
    <row r="339" spans="1:13" s="18" customFormat="1" ht="16.5" customHeight="1" x14ac:dyDescent="0.25">
      <c r="A339" s="9">
        <v>361</v>
      </c>
      <c r="B339" s="19">
        <v>4</v>
      </c>
      <c r="C339" s="19">
        <v>5</v>
      </c>
      <c r="D339" s="20" t="s">
        <v>637</v>
      </c>
      <c r="E339" s="21" t="s">
        <v>56</v>
      </c>
      <c r="F339" s="21" t="s">
        <v>643</v>
      </c>
      <c r="G339" s="15">
        <v>1030</v>
      </c>
      <c r="H339" s="14">
        <v>0.25</v>
      </c>
      <c r="I339" s="15">
        <f t="shared" si="6"/>
        <v>1287.5</v>
      </c>
      <c r="J339" s="22">
        <v>3</v>
      </c>
      <c r="K339" s="23"/>
      <c r="L339" s="23"/>
      <c r="M339" s="19"/>
    </row>
    <row r="340" spans="1:13" s="18" customFormat="1" ht="16.5" customHeight="1" x14ac:dyDescent="0.25">
      <c r="A340" s="9">
        <v>362</v>
      </c>
      <c r="B340" s="19">
        <v>4</v>
      </c>
      <c r="C340" s="19">
        <v>5</v>
      </c>
      <c r="D340" s="20" t="s">
        <v>637</v>
      </c>
      <c r="E340" s="21" t="s">
        <v>56</v>
      </c>
      <c r="F340" s="21" t="s">
        <v>644</v>
      </c>
      <c r="G340" s="15">
        <v>243.7</v>
      </c>
      <c r="H340" s="14">
        <v>0.25</v>
      </c>
      <c r="I340" s="15">
        <f t="shared" si="6"/>
        <v>304.63</v>
      </c>
      <c r="J340" s="22">
        <v>2</v>
      </c>
      <c r="K340" s="23"/>
      <c r="L340" s="23"/>
      <c r="M340" s="19"/>
    </row>
    <row r="341" spans="1:13" s="18" customFormat="1" ht="16.5" customHeight="1" x14ac:dyDescent="0.25">
      <c r="A341" s="9">
        <v>363</v>
      </c>
      <c r="B341" s="19">
        <v>4</v>
      </c>
      <c r="C341" s="19">
        <v>5</v>
      </c>
      <c r="D341" s="20" t="s">
        <v>637</v>
      </c>
      <c r="E341" s="21" t="s">
        <v>159</v>
      </c>
      <c r="F341" s="21" t="s">
        <v>645</v>
      </c>
      <c r="G341" s="15">
        <v>24.35</v>
      </c>
      <c r="H341" s="14">
        <v>0.25</v>
      </c>
      <c r="I341" s="15">
        <f t="shared" si="6"/>
        <v>30.44</v>
      </c>
      <c r="J341" s="22">
        <v>1</v>
      </c>
      <c r="K341" s="23"/>
      <c r="L341" s="23"/>
      <c r="M341" s="19"/>
    </row>
    <row r="342" spans="1:13" s="18" customFormat="1" ht="16.5" customHeight="1" x14ac:dyDescent="0.25">
      <c r="A342" s="9">
        <v>364</v>
      </c>
      <c r="B342" s="19">
        <v>4</v>
      </c>
      <c r="C342" s="19">
        <v>5</v>
      </c>
      <c r="D342" s="20" t="s">
        <v>646</v>
      </c>
      <c r="E342" s="21" t="s">
        <v>485</v>
      </c>
      <c r="F342" s="21" t="s">
        <v>647</v>
      </c>
      <c r="G342" s="15">
        <v>1400</v>
      </c>
      <c r="H342" s="14">
        <v>0.25</v>
      </c>
      <c r="I342" s="15">
        <f t="shared" si="6"/>
        <v>1750</v>
      </c>
      <c r="J342" s="22">
        <v>2</v>
      </c>
      <c r="K342" s="23"/>
      <c r="L342" s="23"/>
      <c r="M342" s="19"/>
    </row>
    <row r="343" spans="1:13" s="18" customFormat="1" ht="16.5" customHeight="1" x14ac:dyDescent="0.25">
      <c r="A343" s="9">
        <v>365</v>
      </c>
      <c r="B343" s="19">
        <v>3</v>
      </c>
      <c r="C343" s="19">
        <v>2</v>
      </c>
      <c r="D343" s="20" t="s">
        <v>646</v>
      </c>
      <c r="E343" s="21" t="s">
        <v>385</v>
      </c>
      <c r="F343" s="21" t="s">
        <v>648</v>
      </c>
      <c r="G343" s="15">
        <v>0</v>
      </c>
      <c r="H343" s="14"/>
      <c r="I343" s="15">
        <f t="shared" si="6"/>
        <v>0</v>
      </c>
      <c r="J343" s="22">
        <v>2</v>
      </c>
      <c r="K343" s="23"/>
      <c r="L343" s="23"/>
      <c r="M343" s="19"/>
    </row>
    <row r="344" spans="1:13" s="18" customFormat="1" ht="16.5" customHeight="1" x14ac:dyDescent="0.25">
      <c r="A344" s="9">
        <v>366</v>
      </c>
      <c r="B344" s="19"/>
      <c r="C344" s="19"/>
      <c r="D344" s="20" t="s">
        <v>646</v>
      </c>
      <c r="E344" s="21" t="s">
        <v>76</v>
      </c>
      <c r="F344" s="21" t="s">
        <v>649</v>
      </c>
      <c r="G344" s="15">
        <v>50</v>
      </c>
      <c r="H344" s="14">
        <v>0</v>
      </c>
      <c r="I344" s="15">
        <f t="shared" si="6"/>
        <v>50</v>
      </c>
      <c r="J344" s="22">
        <v>1</v>
      </c>
      <c r="K344" s="23"/>
      <c r="L344" s="23"/>
      <c r="M344" s="19"/>
    </row>
    <row r="345" spans="1:13" s="18" customFormat="1" ht="16.5" customHeight="1" x14ac:dyDescent="0.25">
      <c r="A345" s="9">
        <v>367</v>
      </c>
      <c r="B345" s="19"/>
      <c r="C345" s="19"/>
      <c r="D345" s="20" t="s">
        <v>646</v>
      </c>
      <c r="E345" s="21" t="s">
        <v>650</v>
      </c>
      <c r="F345" s="21" t="s">
        <v>651</v>
      </c>
      <c r="G345" s="15">
        <v>100</v>
      </c>
      <c r="H345" s="14">
        <v>0.25</v>
      </c>
      <c r="I345" s="15">
        <f t="shared" si="6"/>
        <v>125</v>
      </c>
      <c r="J345" s="22">
        <v>2</v>
      </c>
      <c r="K345" s="23"/>
      <c r="L345" s="23"/>
      <c r="M345" s="19"/>
    </row>
    <row r="346" spans="1:13" s="18" customFormat="1" ht="16.5" customHeight="1" x14ac:dyDescent="0.25">
      <c r="A346" s="9">
        <v>368</v>
      </c>
      <c r="B346" s="19">
        <v>4</v>
      </c>
      <c r="C346" s="19">
        <v>5</v>
      </c>
      <c r="D346" s="20" t="s">
        <v>652</v>
      </c>
      <c r="E346" s="21" t="s">
        <v>56</v>
      </c>
      <c r="F346" s="21" t="s">
        <v>653</v>
      </c>
      <c r="G346" s="15">
        <v>370</v>
      </c>
      <c r="H346" s="14">
        <v>0.25</v>
      </c>
      <c r="I346" s="15">
        <f t="shared" si="6"/>
        <v>462.5</v>
      </c>
      <c r="J346" s="22">
        <v>3</v>
      </c>
      <c r="K346" s="23"/>
      <c r="L346" s="23"/>
      <c r="M346" s="19"/>
    </row>
    <row r="347" spans="1:13" s="18" customFormat="1" ht="16.5" customHeight="1" x14ac:dyDescent="0.25">
      <c r="A347" s="9">
        <v>369</v>
      </c>
      <c r="B347" s="19">
        <v>1</v>
      </c>
      <c r="C347" s="19">
        <v>1</v>
      </c>
      <c r="D347" s="20" t="s">
        <v>654</v>
      </c>
      <c r="E347" s="21" t="s">
        <v>655</v>
      </c>
      <c r="F347" s="21" t="s">
        <v>656</v>
      </c>
      <c r="G347" s="15">
        <v>40</v>
      </c>
      <c r="H347" s="14">
        <v>0.25</v>
      </c>
      <c r="I347" s="15">
        <f t="shared" si="6"/>
        <v>50</v>
      </c>
      <c r="J347" s="22">
        <v>1</v>
      </c>
      <c r="K347" s="23"/>
      <c r="L347" s="23"/>
      <c r="M347" s="19"/>
    </row>
    <row r="348" spans="1:13" s="18" customFormat="1" ht="16.5" customHeight="1" x14ac:dyDescent="0.25">
      <c r="A348" s="9">
        <v>370</v>
      </c>
      <c r="B348" s="19">
        <v>1</v>
      </c>
      <c r="C348" s="19">
        <v>1</v>
      </c>
      <c r="D348" s="20" t="s">
        <v>657</v>
      </c>
      <c r="E348" s="21" t="s">
        <v>658</v>
      </c>
      <c r="F348" s="21" t="s">
        <v>659</v>
      </c>
      <c r="G348" s="15">
        <v>81.8</v>
      </c>
      <c r="H348" s="14">
        <v>0</v>
      </c>
      <c r="I348" s="15">
        <v>81.8</v>
      </c>
      <c r="J348" s="22">
        <v>1</v>
      </c>
      <c r="K348" s="23"/>
      <c r="L348" s="23"/>
      <c r="M348" s="19"/>
    </row>
    <row r="349" spans="1:13" s="18" customFormat="1" ht="16.5" customHeight="1" x14ac:dyDescent="0.25">
      <c r="A349" s="9">
        <v>371</v>
      </c>
      <c r="B349" s="19">
        <v>1</v>
      </c>
      <c r="C349" s="19">
        <v>1</v>
      </c>
      <c r="D349" s="20" t="s">
        <v>657</v>
      </c>
      <c r="E349" s="21" t="s">
        <v>660</v>
      </c>
      <c r="F349" s="21" t="s">
        <v>661</v>
      </c>
      <c r="G349" s="15">
        <v>999.41</v>
      </c>
      <c r="H349" s="14"/>
      <c r="I349" s="15">
        <f t="shared" si="6"/>
        <v>999.41</v>
      </c>
      <c r="J349" s="22">
        <v>2</v>
      </c>
      <c r="K349" s="23"/>
      <c r="L349" s="23"/>
      <c r="M349" s="19"/>
    </row>
    <row r="350" spans="1:13" s="18" customFormat="1" ht="16.5" customHeight="1" x14ac:dyDescent="0.25">
      <c r="A350" s="9">
        <v>372</v>
      </c>
      <c r="B350" s="19">
        <v>4</v>
      </c>
      <c r="C350" s="19">
        <v>5</v>
      </c>
      <c r="D350" s="20" t="s">
        <v>657</v>
      </c>
      <c r="E350" s="21" t="s">
        <v>56</v>
      </c>
      <c r="F350" s="21" t="s">
        <v>662</v>
      </c>
      <c r="G350" s="15">
        <v>1387.5</v>
      </c>
      <c r="H350" s="14">
        <v>0.25</v>
      </c>
      <c r="I350" s="15">
        <f t="shared" si="6"/>
        <v>1734.38</v>
      </c>
      <c r="J350" s="22">
        <v>3</v>
      </c>
      <c r="K350" s="23"/>
      <c r="L350" s="23"/>
      <c r="M350" s="19"/>
    </row>
    <row r="351" spans="1:13" s="18" customFormat="1" ht="16.5" customHeight="1" x14ac:dyDescent="0.25">
      <c r="A351" s="9">
        <v>373</v>
      </c>
      <c r="B351" s="19">
        <v>1</v>
      </c>
      <c r="C351" s="19">
        <v>1</v>
      </c>
      <c r="D351" s="20" t="s">
        <v>663</v>
      </c>
      <c r="E351" s="21" t="s">
        <v>664</v>
      </c>
      <c r="F351" s="21" t="s">
        <v>665</v>
      </c>
      <c r="G351" s="15">
        <v>0</v>
      </c>
      <c r="H351" s="14"/>
      <c r="I351" s="15">
        <f t="shared" si="6"/>
        <v>0</v>
      </c>
      <c r="J351" s="22">
        <v>1</v>
      </c>
      <c r="K351" s="23"/>
      <c r="L351" s="23"/>
      <c r="M351" s="19"/>
    </row>
    <row r="352" spans="1:13" s="18" customFormat="1" ht="16.5" customHeight="1" x14ac:dyDescent="0.25">
      <c r="A352" s="9">
        <v>374</v>
      </c>
      <c r="B352" s="19">
        <v>1</v>
      </c>
      <c r="C352" s="19">
        <v>1</v>
      </c>
      <c r="D352" s="20" t="s">
        <v>666</v>
      </c>
      <c r="E352" s="21" t="s">
        <v>148</v>
      </c>
      <c r="F352" s="21" t="s">
        <v>667</v>
      </c>
      <c r="G352" s="15">
        <v>90</v>
      </c>
      <c r="H352" s="14">
        <v>0.25</v>
      </c>
      <c r="I352" s="15">
        <f t="shared" si="6"/>
        <v>112.5</v>
      </c>
      <c r="J352" s="22">
        <v>3</v>
      </c>
      <c r="K352" s="23"/>
      <c r="L352" s="23"/>
      <c r="M352" s="19"/>
    </row>
    <row r="353" spans="1:13" s="18" customFormat="1" ht="16.5" customHeight="1" x14ac:dyDescent="0.25">
      <c r="A353" s="9">
        <v>375</v>
      </c>
      <c r="B353" s="19">
        <v>1</v>
      </c>
      <c r="C353" s="19">
        <v>1</v>
      </c>
      <c r="D353" s="20" t="s">
        <v>668</v>
      </c>
      <c r="E353" s="21" t="s">
        <v>669</v>
      </c>
      <c r="F353" s="21" t="s">
        <v>670</v>
      </c>
      <c r="G353" s="15">
        <v>80</v>
      </c>
      <c r="H353" s="14">
        <v>0.25</v>
      </c>
      <c r="I353" s="15">
        <f t="shared" si="6"/>
        <v>100</v>
      </c>
      <c r="J353" s="22">
        <v>1</v>
      </c>
      <c r="K353" s="23"/>
      <c r="L353" s="23"/>
      <c r="M353" s="19"/>
    </row>
    <row r="354" spans="1:13" s="18" customFormat="1" ht="16.5" customHeight="1" x14ac:dyDescent="0.25">
      <c r="A354" s="9">
        <v>376</v>
      </c>
      <c r="B354" s="19"/>
      <c r="C354" s="19"/>
      <c r="D354" s="20" t="s">
        <v>671</v>
      </c>
      <c r="E354" s="59" t="s">
        <v>76</v>
      </c>
      <c r="F354" s="21" t="s">
        <v>672</v>
      </c>
      <c r="G354" s="15">
        <v>65</v>
      </c>
      <c r="H354" s="14">
        <v>0</v>
      </c>
      <c r="I354" s="15">
        <f t="shared" si="6"/>
        <v>65</v>
      </c>
      <c r="J354" s="22">
        <v>1</v>
      </c>
      <c r="K354" s="23"/>
      <c r="L354" s="23"/>
      <c r="M354" s="19"/>
    </row>
    <row r="355" spans="1:13" s="18" customFormat="1" ht="16.5" customHeight="1" x14ac:dyDescent="0.25">
      <c r="A355" s="9">
        <v>377</v>
      </c>
      <c r="B355" s="19">
        <v>3</v>
      </c>
      <c r="C355" s="19"/>
      <c r="D355" s="20" t="s">
        <v>671</v>
      </c>
      <c r="E355" s="21" t="s">
        <v>14</v>
      </c>
      <c r="F355" s="21" t="s">
        <v>563</v>
      </c>
      <c r="G355" s="15">
        <v>66.16</v>
      </c>
      <c r="H355" s="14">
        <v>0.25</v>
      </c>
      <c r="I355" s="15">
        <f t="shared" si="6"/>
        <v>82.7</v>
      </c>
      <c r="J355" s="22">
        <v>1</v>
      </c>
      <c r="K355" s="23"/>
      <c r="L355" s="23"/>
      <c r="M355" s="19"/>
    </row>
    <row r="356" spans="1:13" s="18" customFormat="1" ht="16.5" customHeight="1" x14ac:dyDescent="0.25">
      <c r="A356" s="9">
        <v>378</v>
      </c>
      <c r="B356" s="19"/>
      <c r="C356" s="19"/>
      <c r="D356" s="20" t="s">
        <v>673</v>
      </c>
      <c r="E356" s="21" t="s">
        <v>650</v>
      </c>
      <c r="F356" s="21" t="s">
        <v>674</v>
      </c>
      <c r="G356" s="15">
        <v>100</v>
      </c>
      <c r="H356" s="14">
        <v>0.25</v>
      </c>
      <c r="I356" s="15">
        <f t="shared" si="6"/>
        <v>125</v>
      </c>
      <c r="J356" s="22">
        <v>2</v>
      </c>
      <c r="K356" s="23"/>
      <c r="L356" s="23"/>
      <c r="M356" s="19"/>
    </row>
    <row r="357" spans="1:13" s="18" customFormat="1" ht="16.5" customHeight="1" x14ac:dyDescent="0.25">
      <c r="A357" s="9">
        <v>379</v>
      </c>
      <c r="B357" s="19">
        <v>4</v>
      </c>
      <c r="C357" s="19">
        <v>1</v>
      </c>
      <c r="D357" s="20" t="s">
        <v>675</v>
      </c>
      <c r="E357" s="21" t="s">
        <v>200</v>
      </c>
      <c r="F357" s="21" t="s">
        <v>676</v>
      </c>
      <c r="G357" s="15">
        <v>1600</v>
      </c>
      <c r="H357" s="14">
        <v>0.25</v>
      </c>
      <c r="I357" s="15">
        <f t="shared" si="6"/>
        <v>2000</v>
      </c>
      <c r="J357" s="22">
        <v>1</v>
      </c>
      <c r="K357" s="23"/>
      <c r="L357" s="23"/>
      <c r="M357" s="19"/>
    </row>
    <row r="358" spans="1:13" s="18" customFormat="1" ht="16.5" customHeight="1" x14ac:dyDescent="0.25">
      <c r="A358" s="9">
        <v>380</v>
      </c>
      <c r="B358" s="19">
        <v>4</v>
      </c>
      <c r="C358" s="19">
        <v>10</v>
      </c>
      <c r="D358" s="20" t="s">
        <v>675</v>
      </c>
      <c r="E358" s="21" t="s">
        <v>56</v>
      </c>
      <c r="F358" s="21" t="s">
        <v>677</v>
      </c>
      <c r="G358" s="15">
        <v>243.7</v>
      </c>
      <c r="H358" s="14">
        <v>0.25</v>
      </c>
      <c r="I358" s="15">
        <f t="shared" si="6"/>
        <v>304.63</v>
      </c>
      <c r="J358" s="22">
        <v>2</v>
      </c>
      <c r="K358" s="23"/>
      <c r="L358" s="23"/>
      <c r="M358" s="19"/>
    </row>
    <row r="359" spans="1:13" s="18" customFormat="1" ht="16.5" customHeight="1" x14ac:dyDescent="0.25">
      <c r="A359" s="9">
        <v>381</v>
      </c>
      <c r="B359" s="19">
        <v>4</v>
      </c>
      <c r="C359" s="19">
        <v>6</v>
      </c>
      <c r="D359" s="20" t="s">
        <v>675</v>
      </c>
      <c r="E359" s="21" t="s">
        <v>678</v>
      </c>
      <c r="F359" s="21" t="s">
        <v>679</v>
      </c>
      <c r="G359" s="15">
        <v>135.63999999999999</v>
      </c>
      <c r="H359" s="14">
        <v>0.25</v>
      </c>
      <c r="I359" s="15">
        <v>169.55</v>
      </c>
      <c r="J359" s="22">
        <v>1</v>
      </c>
      <c r="K359" s="23"/>
      <c r="L359" s="23"/>
      <c r="M359" s="19"/>
    </row>
    <row r="360" spans="1:13" s="18" customFormat="1" ht="16.5" customHeight="1" x14ac:dyDescent="0.25">
      <c r="A360" s="9">
        <v>382</v>
      </c>
      <c r="B360" s="19">
        <v>1</v>
      </c>
      <c r="C360" s="19">
        <v>1</v>
      </c>
      <c r="D360" s="20" t="s">
        <v>680</v>
      </c>
      <c r="E360" s="21" t="s">
        <v>681</v>
      </c>
      <c r="F360" s="21" t="s">
        <v>682</v>
      </c>
      <c r="G360" s="15">
        <v>230</v>
      </c>
      <c r="H360" s="14">
        <v>0</v>
      </c>
      <c r="I360" s="15">
        <f t="shared" si="6"/>
        <v>230</v>
      </c>
      <c r="J360" s="22">
        <v>1</v>
      </c>
      <c r="K360" s="23"/>
      <c r="L360" s="23"/>
      <c r="M360" s="19"/>
    </row>
    <row r="361" spans="1:13" s="18" customFormat="1" ht="16.5" customHeight="1" x14ac:dyDescent="0.25">
      <c r="A361" s="9">
        <v>383</v>
      </c>
      <c r="B361" s="19">
        <v>4</v>
      </c>
      <c r="C361" s="19">
        <v>5</v>
      </c>
      <c r="D361" s="20" t="s">
        <v>683</v>
      </c>
      <c r="E361" s="21" t="s">
        <v>56</v>
      </c>
      <c r="F361" s="21" t="s">
        <v>684</v>
      </c>
      <c r="G361" s="15">
        <v>100</v>
      </c>
      <c r="H361" s="14">
        <v>0.25</v>
      </c>
      <c r="I361" s="15">
        <f t="shared" si="6"/>
        <v>125</v>
      </c>
      <c r="J361" s="22">
        <v>3</v>
      </c>
      <c r="K361" s="23"/>
      <c r="L361" s="23"/>
      <c r="M361" s="19"/>
    </row>
    <row r="362" spans="1:13" s="18" customFormat="1" ht="16.5" customHeight="1" x14ac:dyDescent="0.25">
      <c r="A362" s="9">
        <v>384</v>
      </c>
      <c r="B362" s="19">
        <v>4</v>
      </c>
      <c r="C362" s="19">
        <v>5</v>
      </c>
      <c r="D362" s="20" t="s">
        <v>683</v>
      </c>
      <c r="E362" s="21" t="s">
        <v>56</v>
      </c>
      <c r="F362" s="21" t="s">
        <v>573</v>
      </c>
      <c r="G362" s="15">
        <v>720</v>
      </c>
      <c r="H362" s="14">
        <v>0.25</v>
      </c>
      <c r="I362" s="15">
        <f t="shared" si="6"/>
        <v>900</v>
      </c>
      <c r="J362" s="22">
        <v>3</v>
      </c>
      <c r="K362" s="23"/>
      <c r="L362" s="23"/>
      <c r="M362" s="19"/>
    </row>
    <row r="363" spans="1:13" s="18" customFormat="1" ht="16.5" customHeight="1" x14ac:dyDescent="0.25">
      <c r="A363" s="9">
        <v>385</v>
      </c>
      <c r="B363" s="19">
        <v>4</v>
      </c>
      <c r="C363" s="19">
        <v>5</v>
      </c>
      <c r="D363" s="20" t="s">
        <v>685</v>
      </c>
      <c r="E363" s="21" t="s">
        <v>159</v>
      </c>
      <c r="F363" s="21" t="s">
        <v>686</v>
      </c>
      <c r="G363" s="15">
        <v>43.24</v>
      </c>
      <c r="H363" s="14">
        <v>0.25</v>
      </c>
      <c r="I363" s="15">
        <f t="shared" si="6"/>
        <v>54.05</v>
      </c>
      <c r="J363" s="22">
        <v>1</v>
      </c>
      <c r="K363" s="23"/>
      <c r="L363" s="23"/>
      <c r="M363" s="19"/>
    </row>
    <row r="364" spans="1:13" s="18" customFormat="1" ht="16.5" customHeight="1" x14ac:dyDescent="0.25">
      <c r="A364" s="9">
        <v>386</v>
      </c>
      <c r="B364" s="19">
        <v>4</v>
      </c>
      <c r="C364" s="19">
        <v>9</v>
      </c>
      <c r="D364" s="20">
        <v>45974</v>
      </c>
      <c r="E364" s="21" t="s">
        <v>44</v>
      </c>
      <c r="F364" s="21" t="s">
        <v>45</v>
      </c>
      <c r="G364" s="15">
        <v>215</v>
      </c>
      <c r="H364" s="14">
        <v>0.25</v>
      </c>
      <c r="I364" s="15">
        <f t="shared" si="6"/>
        <v>268.75</v>
      </c>
      <c r="J364" s="22">
        <v>1</v>
      </c>
      <c r="K364" s="23"/>
      <c r="L364" s="23"/>
      <c r="M364" s="19"/>
    </row>
    <row r="365" spans="1:13" s="18" customFormat="1" ht="16.5" customHeight="1" x14ac:dyDescent="0.25">
      <c r="A365" s="9">
        <v>387</v>
      </c>
      <c r="B365" s="19">
        <v>1</v>
      </c>
      <c r="C365" s="19">
        <v>1</v>
      </c>
      <c r="D365" s="20" t="s">
        <v>687</v>
      </c>
      <c r="E365" s="21" t="s">
        <v>688</v>
      </c>
      <c r="F365" s="21" t="s">
        <v>689</v>
      </c>
      <c r="G365" s="15">
        <v>2073.5</v>
      </c>
      <c r="H365" s="14">
        <v>0</v>
      </c>
      <c r="I365" s="15">
        <v>2073.5</v>
      </c>
      <c r="J365" s="22">
        <v>1</v>
      </c>
      <c r="K365" s="23"/>
      <c r="L365" s="23"/>
      <c r="M365" s="19"/>
    </row>
    <row r="366" spans="1:13" s="18" customFormat="1" ht="16.5" customHeight="1" x14ac:dyDescent="0.25">
      <c r="A366" s="9">
        <v>389</v>
      </c>
      <c r="B366" s="19">
        <v>3</v>
      </c>
      <c r="C366" s="19"/>
      <c r="D366" s="20" t="s">
        <v>691</v>
      </c>
      <c r="E366" s="21" t="s">
        <v>14</v>
      </c>
      <c r="F366" s="21" t="s">
        <v>590</v>
      </c>
      <c r="G366" s="15">
        <v>52.93</v>
      </c>
      <c r="H366" s="14">
        <v>0.25</v>
      </c>
      <c r="I366" s="15">
        <f t="shared" ref="I366:I405" si="7">ROUND(G366*(1+H366),2)</f>
        <v>66.16</v>
      </c>
      <c r="J366" s="22">
        <v>1</v>
      </c>
      <c r="K366" s="23"/>
      <c r="L366" s="23"/>
      <c r="M366" s="19"/>
    </row>
    <row r="367" spans="1:13" s="18" customFormat="1" ht="16.5" customHeight="1" x14ac:dyDescent="0.25">
      <c r="A367" s="9">
        <v>390</v>
      </c>
      <c r="B367" s="19">
        <v>4</v>
      </c>
      <c r="C367" s="19">
        <v>5</v>
      </c>
      <c r="D367" s="20" t="s">
        <v>691</v>
      </c>
      <c r="E367" s="21" t="s">
        <v>692</v>
      </c>
      <c r="F367" s="21" t="s">
        <v>693</v>
      </c>
      <c r="G367" s="15">
        <v>280.8</v>
      </c>
      <c r="H367" s="14">
        <v>0.05</v>
      </c>
      <c r="I367" s="15">
        <f t="shared" si="7"/>
        <v>294.83999999999997</v>
      </c>
      <c r="J367" s="22">
        <v>1</v>
      </c>
      <c r="K367" s="23"/>
      <c r="L367" s="23"/>
      <c r="M367" s="19"/>
    </row>
    <row r="368" spans="1:13" s="18" customFormat="1" ht="16.5" customHeight="1" x14ac:dyDescent="0.25">
      <c r="A368" s="9">
        <v>391</v>
      </c>
      <c r="B368" s="19">
        <v>4</v>
      </c>
      <c r="C368" s="19">
        <v>1</v>
      </c>
      <c r="D368" s="20" t="s">
        <v>694</v>
      </c>
      <c r="E368" s="21" t="s">
        <v>695</v>
      </c>
      <c r="F368" s="21" t="s">
        <v>696</v>
      </c>
      <c r="G368" s="15">
        <v>333.25</v>
      </c>
      <c r="H368" s="14"/>
      <c r="I368" s="15">
        <f t="shared" si="7"/>
        <v>333.25</v>
      </c>
      <c r="J368" s="22">
        <v>2</v>
      </c>
      <c r="K368" s="23"/>
      <c r="L368" s="23"/>
      <c r="M368" s="19"/>
    </row>
    <row r="369" spans="1:13" s="18" customFormat="1" ht="16.5" customHeight="1" x14ac:dyDescent="0.25">
      <c r="A369" s="9">
        <v>393</v>
      </c>
      <c r="B369" s="19"/>
      <c r="C369" s="19"/>
      <c r="D369" s="20" t="s">
        <v>699</v>
      </c>
      <c r="E369" s="21" t="s">
        <v>700</v>
      </c>
      <c r="F369" s="21" t="s">
        <v>701</v>
      </c>
      <c r="G369" s="15">
        <v>400</v>
      </c>
      <c r="H369" s="14">
        <v>0.25</v>
      </c>
      <c r="I369" s="15">
        <f t="shared" si="7"/>
        <v>500</v>
      </c>
      <c r="J369" s="22">
        <v>2</v>
      </c>
      <c r="K369" s="23"/>
      <c r="L369" s="23"/>
      <c r="M369" s="19"/>
    </row>
    <row r="370" spans="1:13" s="18" customFormat="1" ht="16.5" customHeight="1" x14ac:dyDescent="0.25">
      <c r="A370" s="9">
        <v>394</v>
      </c>
      <c r="B370" s="19">
        <v>3</v>
      </c>
      <c r="C370" s="19">
        <v>2</v>
      </c>
      <c r="D370" s="20" t="s">
        <v>699</v>
      </c>
      <c r="E370" s="21" t="s">
        <v>702</v>
      </c>
      <c r="F370" s="21" t="s">
        <v>703</v>
      </c>
      <c r="G370" s="15">
        <v>229.02</v>
      </c>
      <c r="H370" s="14">
        <v>0.25</v>
      </c>
      <c r="I370" s="15">
        <f t="shared" si="7"/>
        <v>286.27999999999997</v>
      </c>
      <c r="J370" s="22">
        <v>1</v>
      </c>
      <c r="K370" s="23"/>
      <c r="L370" s="23"/>
      <c r="M370" s="19"/>
    </row>
    <row r="371" spans="1:13" s="18" customFormat="1" ht="16.5" customHeight="1" x14ac:dyDescent="0.25">
      <c r="A371" s="9">
        <v>395</v>
      </c>
      <c r="B371" s="19"/>
      <c r="C371" s="19"/>
      <c r="D371" s="20" t="s">
        <v>699</v>
      </c>
      <c r="E371" s="21" t="s">
        <v>76</v>
      </c>
      <c r="F371" s="21" t="s">
        <v>704</v>
      </c>
      <c r="G371" s="15">
        <v>25</v>
      </c>
      <c r="H371" s="14">
        <v>0.25</v>
      </c>
      <c r="I371" s="15">
        <f t="shared" si="7"/>
        <v>31.25</v>
      </c>
      <c r="J371" s="22">
        <v>1</v>
      </c>
      <c r="K371" s="23"/>
      <c r="L371" s="23"/>
      <c r="M371" s="19"/>
    </row>
    <row r="372" spans="1:13" s="18" customFormat="1" ht="16.5" customHeight="1" x14ac:dyDescent="0.25">
      <c r="A372" s="9">
        <v>396</v>
      </c>
      <c r="B372" s="19">
        <v>1</v>
      </c>
      <c r="C372" s="19">
        <v>1</v>
      </c>
      <c r="D372" s="20" t="s">
        <v>705</v>
      </c>
      <c r="E372" s="21" t="s">
        <v>669</v>
      </c>
      <c r="F372" s="21" t="s">
        <v>706</v>
      </c>
      <c r="G372" s="15">
        <v>32</v>
      </c>
      <c r="H372" s="14">
        <v>0.25</v>
      </c>
      <c r="I372" s="15">
        <f t="shared" si="7"/>
        <v>40</v>
      </c>
      <c r="J372" s="22">
        <v>1</v>
      </c>
      <c r="K372" s="23"/>
      <c r="L372" s="23"/>
      <c r="M372" s="19"/>
    </row>
    <row r="373" spans="1:13" s="18" customFormat="1" ht="16.5" customHeight="1" x14ac:dyDescent="0.25">
      <c r="A373" s="9">
        <v>397</v>
      </c>
      <c r="B373" s="19">
        <v>4</v>
      </c>
      <c r="C373" s="19">
        <v>5</v>
      </c>
      <c r="D373" s="20" t="s">
        <v>705</v>
      </c>
      <c r="E373" s="21" t="s">
        <v>707</v>
      </c>
      <c r="F373" s="21" t="s">
        <v>708</v>
      </c>
      <c r="G373" s="15">
        <v>87.2</v>
      </c>
      <c r="H373" s="14">
        <v>0.25</v>
      </c>
      <c r="I373" s="15">
        <f t="shared" si="7"/>
        <v>109</v>
      </c>
      <c r="J373" s="22">
        <v>1</v>
      </c>
      <c r="K373" s="23"/>
      <c r="L373" s="23"/>
      <c r="M373" s="19"/>
    </row>
    <row r="374" spans="1:13" s="18" customFormat="1" ht="16.5" customHeight="1" x14ac:dyDescent="0.25">
      <c r="A374" s="9">
        <v>399</v>
      </c>
      <c r="B374" s="19">
        <v>4</v>
      </c>
      <c r="C374" s="19">
        <v>5</v>
      </c>
      <c r="D374" s="20" t="s">
        <v>711</v>
      </c>
      <c r="E374" s="21" t="s">
        <v>485</v>
      </c>
      <c r="F374" s="21" t="s">
        <v>712</v>
      </c>
      <c r="G374" s="15">
        <v>160</v>
      </c>
      <c r="H374" s="14">
        <v>0.25</v>
      </c>
      <c r="I374" s="15">
        <f t="shared" si="7"/>
        <v>200</v>
      </c>
      <c r="J374" s="22">
        <v>2</v>
      </c>
      <c r="K374" s="23"/>
      <c r="L374" s="23"/>
      <c r="M374" s="19"/>
    </row>
    <row r="375" spans="1:13" s="18" customFormat="1" ht="16.5" customHeight="1" x14ac:dyDescent="0.25">
      <c r="A375" s="9">
        <v>400</v>
      </c>
      <c r="B375" s="19">
        <v>1</v>
      </c>
      <c r="C375" s="19">
        <v>1</v>
      </c>
      <c r="D375" s="20">
        <v>45989</v>
      </c>
      <c r="E375" s="21" t="s">
        <v>669</v>
      </c>
      <c r="F375" s="21" t="s">
        <v>713</v>
      </c>
      <c r="G375" s="15">
        <v>32</v>
      </c>
      <c r="H375" s="14">
        <v>0.25</v>
      </c>
      <c r="I375" s="15">
        <f t="shared" si="7"/>
        <v>40</v>
      </c>
      <c r="J375" s="22">
        <v>1</v>
      </c>
      <c r="K375" s="23"/>
      <c r="L375" s="23"/>
      <c r="M375" s="19"/>
    </row>
    <row r="376" spans="1:13" s="18" customFormat="1" ht="16.5" customHeight="1" x14ac:dyDescent="0.25">
      <c r="A376" s="9">
        <v>401</v>
      </c>
      <c r="B376" s="19">
        <v>1</v>
      </c>
      <c r="C376" s="19">
        <v>1</v>
      </c>
      <c r="D376" s="20" t="s">
        <v>714</v>
      </c>
      <c r="E376" s="21" t="s">
        <v>669</v>
      </c>
      <c r="F376" s="21" t="s">
        <v>715</v>
      </c>
      <c r="G376" s="15">
        <v>124</v>
      </c>
      <c r="H376" s="14">
        <v>0.25</v>
      </c>
      <c r="I376" s="15">
        <f t="shared" si="7"/>
        <v>155</v>
      </c>
      <c r="J376" s="22">
        <v>1</v>
      </c>
      <c r="K376" s="23"/>
      <c r="L376" s="23"/>
      <c r="M376" s="19"/>
    </row>
    <row r="377" spans="1:13" s="18" customFormat="1" ht="16.5" customHeight="1" x14ac:dyDescent="0.25">
      <c r="A377" s="9">
        <v>402</v>
      </c>
      <c r="B377" s="19"/>
      <c r="C377" s="19"/>
      <c r="D377" s="20" t="s">
        <v>716</v>
      </c>
      <c r="E377" s="21" t="s">
        <v>56</v>
      </c>
      <c r="F377" s="21" t="s">
        <v>717</v>
      </c>
      <c r="G377" s="15">
        <v>1440</v>
      </c>
      <c r="H377" s="14">
        <v>0.25</v>
      </c>
      <c r="I377" s="15">
        <f t="shared" si="7"/>
        <v>1800</v>
      </c>
      <c r="J377" s="22">
        <v>3</v>
      </c>
      <c r="K377" s="23"/>
      <c r="L377" s="23"/>
      <c r="M377" s="19"/>
    </row>
    <row r="378" spans="1:13" s="18" customFormat="1" ht="16.5" customHeight="1" x14ac:dyDescent="0.25">
      <c r="A378" s="9">
        <v>403</v>
      </c>
      <c r="B378" s="19"/>
      <c r="C378" s="19"/>
      <c r="D378" s="20" t="s">
        <v>718</v>
      </c>
      <c r="E378" s="21" t="s">
        <v>20</v>
      </c>
      <c r="F378" s="21" t="s">
        <v>719</v>
      </c>
      <c r="G378" s="15">
        <v>10.44</v>
      </c>
      <c r="H378" s="14">
        <v>0.25</v>
      </c>
      <c r="I378" s="15">
        <f t="shared" si="7"/>
        <v>13.05</v>
      </c>
      <c r="J378" s="22">
        <v>1</v>
      </c>
      <c r="K378" s="23"/>
      <c r="L378" s="23"/>
      <c r="M378" s="19"/>
    </row>
    <row r="379" spans="1:13" s="18" customFormat="1" ht="16.5" customHeight="1" x14ac:dyDescent="0.25">
      <c r="A379" s="9">
        <v>404</v>
      </c>
      <c r="B379" s="19"/>
      <c r="C379" s="19"/>
      <c r="D379" s="20" t="s">
        <v>718</v>
      </c>
      <c r="E379" s="21" t="s">
        <v>630</v>
      </c>
      <c r="F379" s="21" t="s">
        <v>720</v>
      </c>
      <c r="G379" s="15">
        <v>3012.8</v>
      </c>
      <c r="H379" s="14">
        <v>0.05</v>
      </c>
      <c r="I379" s="15">
        <f t="shared" si="7"/>
        <v>3163.44</v>
      </c>
      <c r="J379" s="22">
        <v>1</v>
      </c>
      <c r="K379" s="23"/>
      <c r="L379" s="23"/>
      <c r="M379" s="19"/>
    </row>
    <row r="380" spans="1:13" s="18" customFormat="1" ht="16.5" customHeight="1" x14ac:dyDescent="0.25">
      <c r="A380" s="9">
        <v>405</v>
      </c>
      <c r="B380" s="19"/>
      <c r="C380" s="19"/>
      <c r="D380" s="20" t="s">
        <v>721</v>
      </c>
      <c r="E380" s="21" t="s">
        <v>630</v>
      </c>
      <c r="F380" s="21" t="s">
        <v>722</v>
      </c>
      <c r="G380" s="15">
        <v>1920</v>
      </c>
      <c r="H380" s="14">
        <v>0.05</v>
      </c>
      <c r="I380" s="15">
        <f t="shared" si="7"/>
        <v>2016</v>
      </c>
      <c r="J380" s="22">
        <v>1</v>
      </c>
      <c r="K380" s="23"/>
      <c r="L380" s="23"/>
      <c r="M380" s="19"/>
    </row>
    <row r="381" spans="1:13" s="18" customFormat="1" ht="16.5" customHeight="1" x14ac:dyDescent="0.25">
      <c r="A381" s="9">
        <v>406</v>
      </c>
      <c r="B381" s="19">
        <v>1</v>
      </c>
      <c r="C381" s="19">
        <v>1</v>
      </c>
      <c r="D381" s="20">
        <v>45999</v>
      </c>
      <c r="E381" s="21" t="s">
        <v>664</v>
      </c>
      <c r="F381" s="21" t="s">
        <v>723</v>
      </c>
      <c r="G381" s="15">
        <v>0</v>
      </c>
      <c r="H381" s="14"/>
      <c r="I381" s="15">
        <f t="shared" si="7"/>
        <v>0</v>
      </c>
      <c r="J381" s="22">
        <v>1</v>
      </c>
      <c r="K381" s="23"/>
      <c r="L381" s="23"/>
      <c r="M381" s="19"/>
    </row>
    <row r="382" spans="1:13" s="18" customFormat="1" ht="16.5" customHeight="1" x14ac:dyDescent="0.25">
      <c r="A382" s="9">
        <v>407</v>
      </c>
      <c r="B382" s="19">
        <v>1</v>
      </c>
      <c r="C382" s="19">
        <v>1</v>
      </c>
      <c r="D382" s="20">
        <v>46000</v>
      </c>
      <c r="E382" s="21" t="s">
        <v>724</v>
      </c>
      <c r="F382" s="21" t="s">
        <v>725</v>
      </c>
      <c r="G382" s="15">
        <v>424.72</v>
      </c>
      <c r="H382" s="14">
        <v>0.25</v>
      </c>
      <c r="I382" s="15">
        <f t="shared" si="7"/>
        <v>530.9</v>
      </c>
      <c r="J382" s="22">
        <v>1</v>
      </c>
      <c r="K382" s="23"/>
      <c r="L382" s="23"/>
      <c r="M382" s="19"/>
    </row>
    <row r="383" spans="1:13" s="18" customFormat="1" ht="16.5" customHeight="1" x14ac:dyDescent="0.25">
      <c r="A383" s="9">
        <v>408</v>
      </c>
      <c r="B383" s="19">
        <v>1</v>
      </c>
      <c r="C383" s="19">
        <v>1</v>
      </c>
      <c r="D383" s="20">
        <v>46000</v>
      </c>
      <c r="E383" s="21" t="s">
        <v>726</v>
      </c>
      <c r="F383" s="21" t="s">
        <v>727</v>
      </c>
      <c r="G383" s="15">
        <v>1000</v>
      </c>
      <c r="H383" s="14">
        <v>0</v>
      </c>
      <c r="I383" s="15">
        <f t="shared" si="7"/>
        <v>1000</v>
      </c>
      <c r="J383" s="22">
        <v>2</v>
      </c>
      <c r="K383" s="23"/>
      <c r="L383" s="23"/>
      <c r="M383" s="19"/>
    </row>
    <row r="384" spans="1:13" s="18" customFormat="1" ht="16.5" customHeight="1" x14ac:dyDescent="0.25">
      <c r="A384" s="9">
        <v>409</v>
      </c>
      <c r="B384" s="19">
        <v>1</v>
      </c>
      <c r="C384" s="19">
        <v>1</v>
      </c>
      <c r="D384" s="20">
        <v>46000</v>
      </c>
      <c r="E384" s="21" t="s">
        <v>728</v>
      </c>
      <c r="F384" s="21" t="s">
        <v>729</v>
      </c>
      <c r="G384" s="15">
        <v>280</v>
      </c>
      <c r="H384" s="14">
        <v>0</v>
      </c>
      <c r="I384" s="15">
        <f t="shared" si="7"/>
        <v>280</v>
      </c>
      <c r="J384" s="22">
        <v>2</v>
      </c>
      <c r="K384" s="23"/>
      <c r="L384" s="23"/>
      <c r="M384" s="19"/>
    </row>
    <row r="385" spans="1:13" s="18" customFormat="1" ht="16.5" customHeight="1" x14ac:dyDescent="0.25">
      <c r="A385" s="9">
        <v>410</v>
      </c>
      <c r="B385" s="19"/>
      <c r="C385" s="19"/>
      <c r="D385" s="20">
        <v>46000</v>
      </c>
      <c r="E385" s="21" t="s">
        <v>200</v>
      </c>
      <c r="F385" s="21" t="s">
        <v>730</v>
      </c>
      <c r="G385" s="15">
        <v>528</v>
      </c>
      <c r="H385" s="14">
        <v>0.25</v>
      </c>
      <c r="I385" s="15">
        <f t="shared" si="7"/>
        <v>660</v>
      </c>
      <c r="J385" s="22">
        <v>2</v>
      </c>
      <c r="K385" s="23"/>
      <c r="L385" s="23"/>
      <c r="M385" s="19"/>
    </row>
    <row r="386" spans="1:13" s="18" customFormat="1" ht="16.5" customHeight="1" x14ac:dyDescent="0.25">
      <c r="A386" s="9">
        <v>411</v>
      </c>
      <c r="B386" s="19">
        <v>4</v>
      </c>
      <c r="C386" s="19"/>
      <c r="D386" s="20" t="s">
        <v>731</v>
      </c>
      <c r="E386" s="21" t="s">
        <v>732</v>
      </c>
      <c r="F386" s="21" t="s">
        <v>733</v>
      </c>
      <c r="G386" s="15">
        <v>400</v>
      </c>
      <c r="H386" s="14"/>
      <c r="I386" s="15">
        <f t="shared" si="7"/>
        <v>400</v>
      </c>
      <c r="J386" s="22">
        <v>2</v>
      </c>
      <c r="K386" s="23"/>
      <c r="L386" s="23"/>
      <c r="M386" s="19"/>
    </row>
    <row r="387" spans="1:13" s="18" customFormat="1" ht="16.5" customHeight="1" x14ac:dyDescent="0.25">
      <c r="A387" s="9">
        <v>412</v>
      </c>
      <c r="B387" s="19">
        <v>4</v>
      </c>
      <c r="C387" s="19">
        <v>10</v>
      </c>
      <c r="D387" s="20" t="s">
        <v>734</v>
      </c>
      <c r="E387" s="21" t="s">
        <v>56</v>
      </c>
      <c r="F387" s="21" t="s">
        <v>735</v>
      </c>
      <c r="G387" s="15">
        <v>175</v>
      </c>
      <c r="H387" s="14">
        <v>0.25</v>
      </c>
      <c r="I387" s="15">
        <v>140</v>
      </c>
      <c r="J387" s="22">
        <v>3</v>
      </c>
      <c r="K387" s="23"/>
      <c r="L387" s="23"/>
      <c r="M387" s="19"/>
    </row>
    <row r="388" spans="1:13" s="18" customFormat="1" ht="16.5" customHeight="1" x14ac:dyDescent="0.25">
      <c r="A388" s="9">
        <v>413</v>
      </c>
      <c r="B388" s="19">
        <v>4</v>
      </c>
      <c r="C388" s="19">
        <v>5</v>
      </c>
      <c r="D388" s="20" t="s">
        <v>731</v>
      </c>
      <c r="E388" s="21" t="s">
        <v>56</v>
      </c>
      <c r="F388" s="21" t="s">
        <v>736</v>
      </c>
      <c r="G388" s="15">
        <v>60</v>
      </c>
      <c r="H388" s="14">
        <v>0.25</v>
      </c>
      <c r="I388" s="15">
        <f t="shared" si="7"/>
        <v>75</v>
      </c>
      <c r="J388" s="22">
        <v>3</v>
      </c>
      <c r="K388" s="23"/>
      <c r="L388" s="23"/>
      <c r="M388" s="19"/>
    </row>
    <row r="389" spans="1:13" s="18" customFormat="1" ht="16.5" customHeight="1" x14ac:dyDescent="0.25">
      <c r="A389" s="9">
        <v>414</v>
      </c>
      <c r="B389" s="19">
        <v>4</v>
      </c>
      <c r="C389" s="19">
        <v>5</v>
      </c>
      <c r="D389" s="20">
        <v>46008</v>
      </c>
      <c r="E389" s="21" t="s">
        <v>56</v>
      </c>
      <c r="F389" s="21" t="s">
        <v>573</v>
      </c>
      <c r="G389" s="15">
        <v>800</v>
      </c>
      <c r="H389" s="14">
        <v>0.25</v>
      </c>
      <c r="I389" s="15">
        <f t="shared" si="7"/>
        <v>1000</v>
      </c>
      <c r="J389" s="22">
        <v>3</v>
      </c>
      <c r="K389" s="23"/>
      <c r="L389" s="23"/>
      <c r="M389" s="19"/>
    </row>
    <row r="390" spans="1:13" s="18" customFormat="1" ht="16.5" customHeight="1" x14ac:dyDescent="0.25">
      <c r="A390" s="9">
        <v>415</v>
      </c>
      <c r="B390" s="19">
        <v>4</v>
      </c>
      <c r="C390" s="19">
        <v>5</v>
      </c>
      <c r="D390" s="20" t="s">
        <v>731</v>
      </c>
      <c r="E390" s="21" t="s">
        <v>56</v>
      </c>
      <c r="F390" s="21" t="s">
        <v>737</v>
      </c>
      <c r="G390" s="15">
        <v>140</v>
      </c>
      <c r="H390" s="14">
        <v>0.25</v>
      </c>
      <c r="I390" s="15">
        <f t="shared" si="7"/>
        <v>175</v>
      </c>
      <c r="J390" s="22">
        <v>3</v>
      </c>
      <c r="K390" s="23"/>
      <c r="L390" s="23"/>
      <c r="M390" s="19"/>
    </row>
    <row r="391" spans="1:13" s="18" customFormat="1" ht="16.5" customHeight="1" x14ac:dyDescent="0.25">
      <c r="A391" s="9">
        <v>416</v>
      </c>
      <c r="B391" s="19">
        <v>3</v>
      </c>
      <c r="C391" s="19"/>
      <c r="D391" s="20" t="s">
        <v>731</v>
      </c>
      <c r="E391" s="21" t="s">
        <v>14</v>
      </c>
      <c r="F391" s="21" t="s">
        <v>563</v>
      </c>
      <c r="G391" s="15">
        <v>66.16</v>
      </c>
      <c r="H391" s="14">
        <v>0.25</v>
      </c>
      <c r="I391" s="15">
        <f t="shared" si="7"/>
        <v>82.7</v>
      </c>
      <c r="J391" s="22">
        <v>1</v>
      </c>
      <c r="K391" s="23"/>
      <c r="L391" s="23"/>
      <c r="M391" s="19"/>
    </row>
    <row r="392" spans="1:13" s="18" customFormat="1" ht="16.5" customHeight="1" x14ac:dyDescent="0.25">
      <c r="A392" s="9">
        <v>417</v>
      </c>
      <c r="B392" s="19"/>
      <c r="C392" s="19"/>
      <c r="D392" s="20" t="s">
        <v>731</v>
      </c>
      <c r="E392" s="21" t="s">
        <v>738</v>
      </c>
      <c r="F392" s="21" t="s">
        <v>739</v>
      </c>
      <c r="G392" s="15">
        <v>76.8</v>
      </c>
      <c r="H392" s="14">
        <v>0.25</v>
      </c>
      <c r="I392" s="15">
        <f t="shared" si="7"/>
        <v>96</v>
      </c>
      <c r="J392" s="22">
        <v>1</v>
      </c>
      <c r="K392" s="23"/>
      <c r="L392" s="23"/>
      <c r="M392" s="19"/>
    </row>
    <row r="393" spans="1:13" s="18" customFormat="1" ht="16.5" customHeight="1" x14ac:dyDescent="0.25">
      <c r="A393" s="9">
        <v>418</v>
      </c>
      <c r="B393" s="19"/>
      <c r="C393" s="19"/>
      <c r="D393" s="20" t="s">
        <v>731</v>
      </c>
      <c r="E393" s="21" t="s">
        <v>740</v>
      </c>
      <c r="F393" s="21" t="s">
        <v>741</v>
      </c>
      <c r="G393" s="15">
        <v>21.04</v>
      </c>
      <c r="H393" s="14">
        <v>0.25</v>
      </c>
      <c r="I393" s="15">
        <f t="shared" si="7"/>
        <v>26.3</v>
      </c>
      <c r="J393" s="22">
        <v>1</v>
      </c>
      <c r="K393" s="23"/>
      <c r="L393" s="23"/>
      <c r="M393" s="19"/>
    </row>
    <row r="394" spans="1:13" s="18" customFormat="1" ht="16.5" customHeight="1" x14ac:dyDescent="0.25">
      <c r="A394" s="9">
        <v>419</v>
      </c>
      <c r="B394" s="19">
        <v>4</v>
      </c>
      <c r="C394" s="19">
        <v>9</v>
      </c>
      <c r="D394" s="20">
        <v>45950</v>
      </c>
      <c r="E394" s="21" t="s">
        <v>512</v>
      </c>
      <c r="F394" s="21" t="s">
        <v>742</v>
      </c>
      <c r="G394" s="15">
        <v>61.02</v>
      </c>
      <c r="H394" s="14">
        <v>0.25</v>
      </c>
      <c r="I394" s="15">
        <f t="shared" si="7"/>
        <v>76.28</v>
      </c>
      <c r="J394" s="22">
        <v>1</v>
      </c>
      <c r="K394" s="23" t="s">
        <v>448</v>
      </c>
      <c r="L394" s="23"/>
      <c r="M394" s="19"/>
    </row>
    <row r="395" spans="1:13" s="18" customFormat="1" ht="16.5" customHeight="1" x14ac:dyDescent="0.25">
      <c r="A395" s="9">
        <v>420</v>
      </c>
      <c r="B395" s="19">
        <v>4</v>
      </c>
      <c r="C395" s="19">
        <v>5</v>
      </c>
      <c r="D395" s="20" t="s">
        <v>743</v>
      </c>
      <c r="E395" s="21" t="s">
        <v>744</v>
      </c>
      <c r="F395" s="21" t="s">
        <v>745</v>
      </c>
      <c r="G395" s="15">
        <v>1600</v>
      </c>
      <c r="H395" s="14">
        <v>0.25</v>
      </c>
      <c r="I395" s="15">
        <f t="shared" si="7"/>
        <v>2000</v>
      </c>
      <c r="J395" s="22">
        <v>2</v>
      </c>
      <c r="K395" s="23"/>
      <c r="L395" s="23"/>
      <c r="M395" s="19"/>
    </row>
    <row r="396" spans="1:13" s="18" customFormat="1" ht="16.5" customHeight="1" x14ac:dyDescent="0.25">
      <c r="A396" s="9">
        <v>421</v>
      </c>
      <c r="B396" s="19">
        <v>1</v>
      </c>
      <c r="C396" s="19">
        <v>1</v>
      </c>
      <c r="D396" s="20" t="s">
        <v>743</v>
      </c>
      <c r="E396" s="21" t="s">
        <v>382</v>
      </c>
      <c r="F396" s="21" t="s">
        <v>746</v>
      </c>
      <c r="G396" s="15">
        <v>260.70999999999998</v>
      </c>
      <c r="H396" s="14">
        <v>0.13</v>
      </c>
      <c r="I396" s="15">
        <v>294.60000000000002</v>
      </c>
      <c r="J396" s="22">
        <v>2</v>
      </c>
      <c r="K396" s="23"/>
      <c r="L396" s="23"/>
      <c r="M396" s="19"/>
    </row>
    <row r="397" spans="1:13" s="18" customFormat="1" ht="16.5" customHeight="1" x14ac:dyDescent="0.25">
      <c r="A397" s="9">
        <v>422</v>
      </c>
      <c r="B397" s="19">
        <v>1</v>
      </c>
      <c r="C397" s="19">
        <v>1</v>
      </c>
      <c r="D397" s="20" t="s">
        <v>747</v>
      </c>
      <c r="E397" s="21" t="s">
        <v>748</v>
      </c>
      <c r="F397" s="21" t="s">
        <v>749</v>
      </c>
      <c r="G397" s="15">
        <v>250</v>
      </c>
      <c r="H397" s="14">
        <v>0</v>
      </c>
      <c r="I397" s="15">
        <v>250</v>
      </c>
      <c r="J397" s="22">
        <v>2</v>
      </c>
      <c r="K397" s="23"/>
      <c r="L397" s="23"/>
      <c r="M397" s="19"/>
    </row>
    <row r="398" spans="1:13" s="18" customFormat="1" ht="16.5" customHeight="1" x14ac:dyDescent="0.25">
      <c r="A398" s="9">
        <v>423</v>
      </c>
      <c r="B398" s="19">
        <v>1</v>
      </c>
      <c r="C398" s="19">
        <v>1</v>
      </c>
      <c r="D398" s="20" t="s">
        <v>747</v>
      </c>
      <c r="E398" s="21" t="s">
        <v>750</v>
      </c>
      <c r="F398" s="21" t="s">
        <v>749</v>
      </c>
      <c r="G398" s="15">
        <v>98</v>
      </c>
      <c r="H398" s="60">
        <v>0.25</v>
      </c>
      <c r="I398" s="15">
        <f t="shared" si="7"/>
        <v>122.5</v>
      </c>
      <c r="J398" s="22">
        <v>2</v>
      </c>
      <c r="K398" s="23"/>
      <c r="L398" s="23"/>
      <c r="M398" s="19"/>
    </row>
    <row r="399" spans="1:13" s="18" customFormat="1" ht="16.5" customHeight="1" x14ac:dyDescent="0.25">
      <c r="A399" s="9">
        <v>424</v>
      </c>
      <c r="B399" s="19">
        <v>1</v>
      </c>
      <c r="C399" s="19">
        <v>1</v>
      </c>
      <c r="D399" s="20" t="s">
        <v>747</v>
      </c>
      <c r="E399" s="21" t="s">
        <v>751</v>
      </c>
      <c r="F399" s="21" t="s">
        <v>749</v>
      </c>
      <c r="G399" s="15">
        <v>200</v>
      </c>
      <c r="H399" s="14">
        <v>0.25</v>
      </c>
      <c r="I399" s="15">
        <f t="shared" si="7"/>
        <v>250</v>
      </c>
      <c r="J399" s="22">
        <v>2</v>
      </c>
      <c r="K399" s="23"/>
      <c r="L399" s="23"/>
      <c r="M399" s="19"/>
    </row>
    <row r="400" spans="1:13" s="18" customFormat="1" ht="16.5" customHeight="1" x14ac:dyDescent="0.25">
      <c r="A400" s="9">
        <v>425</v>
      </c>
      <c r="B400" s="19">
        <v>4</v>
      </c>
      <c r="C400" s="19">
        <v>5</v>
      </c>
      <c r="D400" s="20" t="s">
        <v>747</v>
      </c>
      <c r="E400" s="21" t="s">
        <v>752</v>
      </c>
      <c r="F400" s="21" t="s">
        <v>753</v>
      </c>
      <c r="G400" s="15">
        <v>142.21</v>
      </c>
      <c r="H400" s="14">
        <v>0.25</v>
      </c>
      <c r="I400" s="15">
        <f t="shared" si="7"/>
        <v>177.76</v>
      </c>
      <c r="J400" s="22">
        <v>1</v>
      </c>
      <c r="K400" s="23"/>
      <c r="L400" s="23"/>
      <c r="M400" s="19"/>
    </row>
    <row r="401" spans="1:14" s="18" customFormat="1" ht="16.5" customHeight="1" x14ac:dyDescent="0.25">
      <c r="A401" s="9">
        <v>426</v>
      </c>
      <c r="B401" s="19"/>
      <c r="C401" s="19"/>
      <c r="D401" s="20">
        <v>46021</v>
      </c>
      <c r="E401" s="21" t="s">
        <v>692</v>
      </c>
      <c r="F401" s="21" t="s">
        <v>693</v>
      </c>
      <c r="G401" s="15">
        <v>280.8</v>
      </c>
      <c r="H401" s="14">
        <v>0.05</v>
      </c>
      <c r="I401" s="15">
        <f t="shared" si="7"/>
        <v>294.83999999999997</v>
      </c>
      <c r="J401" s="22">
        <v>1</v>
      </c>
      <c r="K401" s="23"/>
      <c r="L401" s="23"/>
      <c r="M401" s="19"/>
    </row>
    <row r="402" spans="1:14" s="18" customFormat="1" ht="16.5" customHeight="1" x14ac:dyDescent="0.25">
      <c r="A402" s="9">
        <v>427</v>
      </c>
      <c r="B402" s="52">
        <v>4</v>
      </c>
      <c r="C402" s="52">
        <v>5</v>
      </c>
      <c r="D402" s="53" t="s">
        <v>754</v>
      </c>
      <c r="E402" s="30" t="s">
        <v>20</v>
      </c>
      <c r="F402" s="30" t="s">
        <v>755</v>
      </c>
      <c r="G402" s="15">
        <v>2.83</v>
      </c>
      <c r="H402" s="60">
        <v>0.25</v>
      </c>
      <c r="I402" s="15">
        <f t="shared" si="7"/>
        <v>3.54</v>
      </c>
      <c r="J402" s="22">
        <v>1</v>
      </c>
      <c r="K402" s="55"/>
      <c r="L402" s="55"/>
      <c r="M402" s="52"/>
    </row>
    <row r="403" spans="1:14" s="18" customFormat="1" ht="16.5" customHeight="1" x14ac:dyDescent="0.25">
      <c r="A403" s="9">
        <v>428</v>
      </c>
      <c r="B403" s="19">
        <v>4</v>
      </c>
      <c r="C403" s="19">
        <v>5</v>
      </c>
      <c r="D403" s="20" t="s">
        <v>754</v>
      </c>
      <c r="E403" s="21" t="s">
        <v>31</v>
      </c>
      <c r="F403" s="21" t="s">
        <v>756</v>
      </c>
      <c r="G403" s="15">
        <v>1210</v>
      </c>
      <c r="H403" s="60">
        <v>0.25</v>
      </c>
      <c r="I403" s="15">
        <f t="shared" si="7"/>
        <v>1512.5</v>
      </c>
      <c r="J403" s="22">
        <v>3</v>
      </c>
      <c r="K403" s="23"/>
      <c r="L403" s="23"/>
      <c r="M403" s="19"/>
    </row>
    <row r="404" spans="1:14" s="18" customFormat="1" ht="16.5" customHeight="1" x14ac:dyDescent="0.25">
      <c r="A404" s="9">
        <v>429</v>
      </c>
      <c r="B404" s="19">
        <v>4</v>
      </c>
      <c r="C404" s="19">
        <v>5</v>
      </c>
      <c r="D404" s="20" t="s">
        <v>754</v>
      </c>
      <c r="E404" s="21" t="s">
        <v>31</v>
      </c>
      <c r="F404" s="21" t="s">
        <v>757</v>
      </c>
      <c r="G404" s="15">
        <v>220</v>
      </c>
      <c r="H404" s="61">
        <v>0.25</v>
      </c>
      <c r="I404" s="15">
        <f t="shared" si="7"/>
        <v>275</v>
      </c>
      <c r="J404" s="22">
        <v>2</v>
      </c>
      <c r="K404" s="23"/>
      <c r="L404" s="23"/>
      <c r="M404" s="19"/>
    </row>
    <row r="405" spans="1:14" s="18" customFormat="1" ht="16.5" customHeight="1" x14ac:dyDescent="0.25">
      <c r="A405" s="9">
        <v>430</v>
      </c>
      <c r="B405" s="19">
        <v>4</v>
      </c>
      <c r="C405" s="19">
        <v>5</v>
      </c>
      <c r="D405" s="20" t="s">
        <v>758</v>
      </c>
      <c r="E405" s="21" t="s">
        <v>56</v>
      </c>
      <c r="F405" s="21" t="s">
        <v>759</v>
      </c>
      <c r="G405" s="15">
        <v>640</v>
      </c>
      <c r="H405" s="61">
        <v>0.25</v>
      </c>
      <c r="I405" s="15">
        <f t="shared" si="7"/>
        <v>800</v>
      </c>
      <c r="J405" s="22">
        <v>3</v>
      </c>
      <c r="K405" s="23"/>
      <c r="L405" s="23"/>
      <c r="M405" s="19"/>
    </row>
    <row r="406" spans="1:14" ht="16.5" customHeight="1" x14ac:dyDescent="0.25">
      <c r="A406" s="62" t="s">
        <v>760</v>
      </c>
      <c r="B406" s="63"/>
      <c r="C406" s="63"/>
      <c r="D406" s="64"/>
      <c r="E406" s="65"/>
      <c r="F406" s="65"/>
      <c r="G406" s="66">
        <f>SUBTOTAL(109,Tablica463[Iznos ukupno (bez PDV-a)
EUR:])</f>
        <v>175832.9223809524</v>
      </c>
      <c r="H406" s="67"/>
      <c r="I406" s="66">
        <f>SUBTOTAL(109,Tablica463[Iznos ukupno (s PDV-om):])</f>
        <v>209372.99</v>
      </c>
      <c r="J406" s="67"/>
      <c r="K406" s="63"/>
      <c r="L406" s="63"/>
      <c r="M406" s="63"/>
      <c r="N406" s="18">
        <f>SUBTOTAL(103,Tablica463[Stupac1])</f>
        <v>0</v>
      </c>
    </row>
    <row r="407" spans="1:14" ht="16.5" customHeight="1" x14ac:dyDescent="0.25">
      <c r="A407" s="68"/>
      <c r="B407" s="69"/>
      <c r="C407" s="69"/>
      <c r="D407" s="70"/>
      <c r="E407" s="71"/>
      <c r="F407" s="71"/>
      <c r="G407" s="72"/>
      <c r="H407" s="73"/>
      <c r="I407" s="72"/>
      <c r="J407" s="74"/>
      <c r="K407" s="75"/>
      <c r="L407" s="75"/>
      <c r="M407" s="69"/>
    </row>
  </sheetData>
  <conditionalFormatting sqref="G2:G405 G407:G637">
    <cfRule type="cellIs" dxfId="0" priority="1" operator="greaterThanOrEqual">
      <formula>2650</formula>
    </cfRule>
  </conditionalFormatting>
  <pageMargins left="0.2" right="0.2" top="0.74803149606299202" bottom="0.74803149606299202" header="0.31496062992126" footer="0.31496062992126"/>
  <pageSetup paperSize="9" scale="71" fitToHeight="0" orientation="landscape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28488-3951-42BB-A546-ECADA9C8183E}">
  <dimension ref="A2:C21"/>
  <sheetViews>
    <sheetView workbookViewId="0">
      <selection activeCell="B8" sqref="B8"/>
    </sheetView>
  </sheetViews>
  <sheetFormatPr defaultRowHeight="15" x14ac:dyDescent="0.25"/>
  <cols>
    <col min="1" max="1" width="17" bestFit="1" customWidth="1"/>
    <col min="2" max="3" width="21.42578125" customWidth="1"/>
  </cols>
  <sheetData>
    <row r="2" spans="1:3" x14ac:dyDescent="0.25">
      <c r="A2" s="86" t="s">
        <v>770</v>
      </c>
    </row>
    <row r="3" spans="1:3" s="87" customFormat="1" ht="45" x14ac:dyDescent="0.25">
      <c r="A3" s="88" t="s">
        <v>762</v>
      </c>
      <c r="B3" s="89" t="s">
        <v>765</v>
      </c>
      <c r="C3" s="89" t="s">
        <v>766</v>
      </c>
    </row>
    <row r="4" spans="1:3" x14ac:dyDescent="0.25">
      <c r="A4" s="84" t="s">
        <v>771</v>
      </c>
      <c r="B4" s="85">
        <v>47216.472380952393</v>
      </c>
      <c r="C4" s="85">
        <v>54664.300000000032</v>
      </c>
    </row>
    <row r="5" spans="1:3" x14ac:dyDescent="0.25">
      <c r="A5" s="84" t="s">
        <v>772</v>
      </c>
      <c r="B5" s="85">
        <v>81698.180000000022</v>
      </c>
      <c r="C5" s="85">
        <v>96756.500000000029</v>
      </c>
    </row>
    <row r="6" spans="1:3" x14ac:dyDescent="0.25">
      <c r="A6" s="84" t="s">
        <v>773</v>
      </c>
      <c r="B6" s="85">
        <v>46918.270000000004</v>
      </c>
      <c r="C6" s="85">
        <v>57952.189999999995</v>
      </c>
    </row>
    <row r="7" spans="1:3" x14ac:dyDescent="0.25">
      <c r="A7" s="84" t="s">
        <v>764</v>
      </c>
      <c r="B7" s="85">
        <v>175832.9223809524</v>
      </c>
      <c r="C7" s="85">
        <v>209372.99000000005</v>
      </c>
    </row>
    <row r="10" spans="1:3" x14ac:dyDescent="0.25">
      <c r="A10" s="86" t="s">
        <v>774</v>
      </c>
    </row>
    <row r="11" spans="1:3" ht="28.5" x14ac:dyDescent="0.25">
      <c r="A11" s="90" t="s">
        <v>762</v>
      </c>
      <c r="B11" s="90" t="s">
        <v>776</v>
      </c>
      <c r="C11" s="90" t="s">
        <v>775</v>
      </c>
    </row>
    <row r="12" spans="1:3" x14ac:dyDescent="0.25">
      <c r="A12" s="68" t="s">
        <v>768</v>
      </c>
      <c r="B12" s="68">
        <v>7822.8799999999992</v>
      </c>
      <c r="C12" s="68">
        <v>9188.5999999999985</v>
      </c>
    </row>
    <row r="13" spans="1:3" x14ac:dyDescent="0.25">
      <c r="A13" s="91" t="s">
        <v>764</v>
      </c>
      <c r="B13" s="92">
        <v>7822.8799999999992</v>
      </c>
      <c r="C13" s="92">
        <v>9188.5999999999985</v>
      </c>
    </row>
    <row r="16" spans="1:3" x14ac:dyDescent="0.25">
      <c r="A16" s="86" t="s">
        <v>777</v>
      </c>
    </row>
    <row r="17" spans="1:3" ht="42.75" x14ac:dyDescent="0.25">
      <c r="A17" s="90" t="s">
        <v>762</v>
      </c>
      <c r="B17" s="90" t="s">
        <v>765</v>
      </c>
      <c r="C17" s="90" t="s">
        <v>766</v>
      </c>
    </row>
    <row r="18" spans="1:3" x14ac:dyDescent="0.25">
      <c r="A18" s="84" t="s">
        <v>771</v>
      </c>
      <c r="B18" s="85">
        <v>47216.472380952393</v>
      </c>
      <c r="C18" s="85">
        <v>54664.300000000032</v>
      </c>
    </row>
    <row r="19" spans="1:3" x14ac:dyDescent="0.25">
      <c r="A19" s="84" t="s">
        <v>772</v>
      </c>
      <c r="B19" s="85">
        <f>GETPIVOTDATA("Zbroj od Iznos ukupno (bez PDV-a)
EUR:",$A$3,"Robe 1
Usluge 2
Radovi 3","usluge")+B12</f>
        <v>89521.060000000027</v>
      </c>
      <c r="C19" s="85">
        <f>GETPIVOTDATA("Zbroj od Iznos ukupno (s PDV-om):",$A$3,"Robe 1
Usluge 2
Radovi 3","usluge")+C12</f>
        <v>105945.10000000003</v>
      </c>
    </row>
    <row r="20" spans="1:3" x14ac:dyDescent="0.25">
      <c r="A20" s="84" t="s">
        <v>773</v>
      </c>
      <c r="B20" s="85">
        <v>46918.270000000004</v>
      </c>
      <c r="C20" s="85">
        <v>57952.189999999995</v>
      </c>
    </row>
    <row r="21" spans="1:3" x14ac:dyDescent="0.25">
      <c r="A21" s="91" t="s">
        <v>764</v>
      </c>
      <c r="B21" s="92">
        <f>SUM(B18:B20)</f>
        <v>183655.8023809524</v>
      </c>
      <c r="C21" s="92">
        <f>SUM(C18:C20)</f>
        <v>218561.59000000008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2025</vt:lpstr>
      <vt:lpstr>List1</vt:lpstr>
      <vt:lpstr>Bez registra iz EOJN</vt:lpstr>
      <vt:lpstr>List3</vt:lpstr>
      <vt:lpstr>'2025'!Podrucje_ispisa</vt:lpstr>
      <vt:lpstr>'Bez registra iz EOJN'!Podrucje_ispisa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Zvonko Novokmet</dc:creator>
  <cp:lastModifiedBy>Zvonko Novokmet</cp:lastModifiedBy>
  <cp:lastPrinted>2026-02-19T10:08:54Z</cp:lastPrinted>
  <dcterms:created xsi:type="dcterms:W3CDTF">2026-01-30T08:05:24Z</dcterms:created>
  <dcterms:modified xsi:type="dcterms:W3CDTF">2026-02-19T10:09:48Z</dcterms:modified>
</cp:coreProperties>
</file>