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GAsync\IZVORI LIPIKA\"/>
    </mc:Choice>
  </mc:AlternateContent>
  <xr:revisionPtr revIDLastSave="0" documentId="13_ncr:1_{BDD591CF-3312-4918-8190-2F5DF2AD0EC2}" xr6:coauthVersionLast="47" xr6:coauthVersionMax="47" xr10:uidLastSave="{00000000-0000-0000-0000-000000000000}"/>
  <bookViews>
    <workbookView xWindow="-120" yWindow="-120" windowWidth="27480" windowHeight="16440" xr2:uid="{C20B09B1-A143-4008-BB36-0E8E4B88059B}"/>
  </bookViews>
  <sheets>
    <sheet name="List1" sheetId="1" r:id="rId1"/>
  </sheets>
  <definedNames>
    <definedName name="_xlnm.Print_Area" localSheetId="0">List1!$A$1:$F$12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C9" i="1"/>
  <c r="C4" i="1"/>
  <c r="C3" i="1"/>
  <c r="C2" i="1"/>
  <c r="D12" i="1"/>
  <c r="E12" i="1"/>
  <c r="C12" i="1"/>
</calcChain>
</file>

<file path=xl/sharedStrings.xml><?xml version="1.0" encoding="utf-8"?>
<sst xmlns="http://schemas.openxmlformats.org/spreadsheetml/2006/main" count="27" uniqueCount="21">
  <si>
    <t>Izrada Elaborata zaštite okoliša</t>
  </si>
  <si>
    <t>Plan 2024.</t>
  </si>
  <si>
    <t>Plan 2025.</t>
  </si>
  <si>
    <t>Irada Idejnog projekta razrade i eksploatacije kao stručna podloga za izradu Elaborata zaštite okoliša za ocjenu o potrebi procjene utjecaja eksploatacije geotermalne vode na okoliš i za glavnu ocjenu prihvatljivosti eksploatacije geotermalne vode na ekološku mrežu te za ishođenje lokacijske dozvole.</t>
  </si>
  <si>
    <t>Izrada i provjera Projekta razrade i eksploatacije za izvođenje naftno-rudarskih radova odnosno za građenje rudarskih objekata i postrojenja te ishođenje dozvole za pridobivanje geotermalnih voda</t>
  </si>
  <si>
    <t>Plaće (Bruto)</t>
  </si>
  <si>
    <t>Doprinosi na plaće</t>
  </si>
  <si>
    <t>Zbroj</t>
  </si>
  <si>
    <t>Redni br.</t>
  </si>
  <si>
    <t>Izvor financiranja</t>
  </si>
  <si>
    <t>Grad Lipik</t>
  </si>
  <si>
    <t>Opis troška</t>
  </si>
  <si>
    <t>Ostali financijski rashodi
(naknada Erste, knjigovodstvene usluge Lipkom)</t>
  </si>
  <si>
    <t>Plan 2026.</t>
  </si>
  <si>
    <t>Financijski mehanizam Europskog gospodarskog prostora 2014.-2021.
(MRRFEU) i Grad Lipik</t>
  </si>
  <si>
    <t>Utvrđivanje eksploatacijskog polja i ishođenje Rješenja o utvrđivanju eksploatacijskog polja</t>
  </si>
  <si>
    <t>Povrat PDV-a</t>
  </si>
  <si>
    <t>Povrat PDV-a i Grad Lipik</t>
  </si>
  <si>
    <t xml:space="preserve">Izrada Elaborata o rezervama prema Pravilniku o rezervama s uključenim opremanjem bušotine proizvodnom opremom i dugotrajno proizvodno ispitivanje prema programu ispitivanja i hidrodinamičkih mjerenja definiranih u Projektu geotermalne bušotine Lipik GT-9 (LpkGT-9) - hidrodinamička mjerenja. </t>
  </si>
  <si>
    <t>Izrada glavnog i izvedbenog projekta građenja bušotine Lipik GT-9</t>
  </si>
  <si>
    <t>Izgradnja postrojenja i eksploatacijsko opreanje bušotine Lipik GT-9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</si>
</sst>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4" fontId="4" fillId="0" borderId="3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center"/>
    </xf>
  </cellXfs>
  <cellStyles count="1">
    <cellStyle name="Normalno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fill>
        <patternFill patternType="solid">
          <fgColor indexed="64"/>
          <bgColor rgb="FFD5DCE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73E24-7AD5-4A80-BC09-18E368735F8B}" name="Tablica1" displayName="Tablica1" ref="A1:F12" totalsRowCount="1" headerRowDxfId="17" dataDxfId="6" totalsRowDxfId="14" headerRowBorderDxfId="16" tableBorderDxfId="15" totalsRowBorderDxfId="13">
  <autoFilter ref="A1:F11" xr:uid="{CC273E24-7AD5-4A80-BC09-18E368735F8B}"/>
  <tableColumns count="6">
    <tableColumn id="1" xr3:uid="{2A6D3045-022C-447A-8AAE-DCAD41B55D88}" name="Redni br." totalsRowLabel="Zbroj" dataDxfId="12" totalsRowDxfId="5"/>
    <tableColumn id="2" xr3:uid="{A283A2D6-2D0E-4824-9731-78BBD35F8635}" name="Opis troška" dataDxfId="11" totalsRowDxfId="4"/>
    <tableColumn id="3" xr3:uid="{AD5B65F0-033B-47A9-8408-1AD7804C20C2}" name="Plan 2024." totalsRowFunction="sum" dataDxfId="10" totalsRowDxfId="3"/>
    <tableColumn id="4" xr3:uid="{09E07CDB-DC65-4A9F-80E3-4E0850653BE5}" name="Plan 2025." totalsRowFunction="sum" dataDxfId="9" totalsRowDxfId="2"/>
    <tableColumn id="5" xr3:uid="{CEBDE213-28BB-47BD-97BC-7531567F469C}" name="Plan 2026." totalsRowFunction="sum" dataDxfId="8" totalsRowDxfId="0"/>
    <tableColumn id="6" xr3:uid="{C9E23A69-BE51-43B3-891C-9445D8B288CD}" name="Izvor financiranja" dataDxfId="7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D007-B5EE-4204-AABF-B467AB3E3D88}">
  <sheetPr>
    <pageSetUpPr fitToPage="1"/>
  </sheetPr>
  <dimension ref="A1:G12"/>
  <sheetViews>
    <sheetView tabSelected="1" view="pageBreakPreview" zoomScale="115" zoomScaleNormal="100" zoomScaleSheetLayoutView="115" workbookViewId="0">
      <selection activeCell="F7" sqref="F7"/>
    </sheetView>
  </sheetViews>
  <sheetFormatPr defaultRowHeight="15" x14ac:dyDescent="0.25"/>
  <cols>
    <col min="1" max="1" width="10.42578125" style="3" customWidth="1"/>
    <col min="2" max="2" width="60.5703125" style="2" customWidth="1"/>
    <col min="3" max="5" width="15.28515625" style="4" customWidth="1"/>
    <col min="6" max="6" width="33.140625" style="1" customWidth="1"/>
    <col min="7" max="7" width="10" style="2" bestFit="1" customWidth="1"/>
    <col min="8" max="16384" width="9.140625" style="2"/>
  </cols>
  <sheetData>
    <row r="1" spans="1:7" ht="30" customHeight="1" x14ac:dyDescent="0.25">
      <c r="A1" s="8" t="s">
        <v>8</v>
      </c>
      <c r="B1" s="9" t="s">
        <v>11</v>
      </c>
      <c r="C1" s="10" t="s">
        <v>1</v>
      </c>
      <c r="D1" s="10" t="s">
        <v>2</v>
      </c>
      <c r="E1" s="10" t="s">
        <v>13</v>
      </c>
      <c r="F1" s="11" t="s">
        <v>9</v>
      </c>
    </row>
    <row r="2" spans="1:7" s="20" customFormat="1" ht="75" x14ac:dyDescent="0.25">
      <c r="A2" s="15">
        <v>1</v>
      </c>
      <c r="B2" s="16" t="s">
        <v>18</v>
      </c>
      <c r="C2" s="17">
        <f>132697.58*1.25</f>
        <v>165871.97499999998</v>
      </c>
      <c r="D2" s="17"/>
      <c r="E2" s="17"/>
      <c r="F2" s="18" t="s">
        <v>14</v>
      </c>
    </row>
    <row r="3" spans="1:7" s="20" customFormat="1" ht="75" x14ac:dyDescent="0.25">
      <c r="A3" s="15">
        <v>2</v>
      </c>
      <c r="B3" s="16" t="s">
        <v>3</v>
      </c>
      <c r="C3" s="17">
        <f>20000*1.25</f>
        <v>25000</v>
      </c>
      <c r="D3" s="17"/>
      <c r="E3" s="17"/>
      <c r="F3" s="18" t="s">
        <v>14</v>
      </c>
    </row>
    <row r="4" spans="1:7" s="20" customFormat="1" ht="45" x14ac:dyDescent="0.25">
      <c r="A4" s="15">
        <v>3</v>
      </c>
      <c r="B4" s="16" t="s">
        <v>0</v>
      </c>
      <c r="C4" s="17">
        <f>16000*1.25</f>
        <v>20000</v>
      </c>
      <c r="D4" s="17"/>
      <c r="E4" s="17"/>
      <c r="F4" s="18" t="s">
        <v>14</v>
      </c>
    </row>
    <row r="5" spans="1:7" s="20" customFormat="1" ht="30" x14ac:dyDescent="0.25">
      <c r="A5" s="15">
        <v>4</v>
      </c>
      <c r="B5" s="16" t="s">
        <v>15</v>
      </c>
      <c r="C5" s="17">
        <v>2600</v>
      </c>
      <c r="D5" s="17"/>
      <c r="E5" s="17"/>
      <c r="F5" s="18" t="s">
        <v>10</v>
      </c>
    </row>
    <row r="6" spans="1:7" s="20" customFormat="1" ht="45" x14ac:dyDescent="0.25">
      <c r="A6" s="15">
        <v>5</v>
      </c>
      <c r="B6" s="16" t="s">
        <v>4</v>
      </c>
      <c r="C6" s="17">
        <v>26000</v>
      </c>
      <c r="D6" s="17"/>
      <c r="E6" s="17"/>
      <c r="F6" s="18" t="s">
        <v>16</v>
      </c>
    </row>
    <row r="7" spans="1:7" s="20" customFormat="1" ht="22.5" customHeight="1" x14ac:dyDescent="0.25">
      <c r="A7" s="15">
        <v>6</v>
      </c>
      <c r="B7" s="16" t="s">
        <v>19</v>
      </c>
      <c r="C7" s="17"/>
      <c r="D7" s="17">
        <v>26500</v>
      </c>
      <c r="E7" s="17"/>
      <c r="F7" s="21" t="s">
        <v>10</v>
      </c>
    </row>
    <row r="8" spans="1:7" s="20" customFormat="1" ht="22.5" customHeight="1" x14ac:dyDescent="0.25">
      <c r="A8" s="15">
        <v>7</v>
      </c>
      <c r="B8" s="16" t="s">
        <v>20</v>
      </c>
      <c r="C8" s="17"/>
      <c r="D8" s="17"/>
      <c r="E8" s="14">
        <v>200000</v>
      </c>
      <c r="F8" s="21" t="s">
        <v>10</v>
      </c>
    </row>
    <row r="9" spans="1:7" s="20" customFormat="1" ht="22.5" customHeight="1" x14ac:dyDescent="0.25">
      <c r="A9" s="15">
        <v>8</v>
      </c>
      <c r="B9" s="16" t="s">
        <v>5</v>
      </c>
      <c r="C9" s="17">
        <f>1875*12</f>
        <v>22500</v>
      </c>
      <c r="D9" s="17">
        <v>22500</v>
      </c>
      <c r="E9" s="14">
        <v>30000</v>
      </c>
      <c r="F9" s="21" t="s">
        <v>17</v>
      </c>
      <c r="G9" s="19"/>
    </row>
    <row r="10" spans="1:7" s="20" customFormat="1" ht="22.5" customHeight="1" x14ac:dyDescent="0.25">
      <c r="A10" s="15">
        <v>9</v>
      </c>
      <c r="B10" s="16" t="s">
        <v>6</v>
      </c>
      <c r="C10" s="17">
        <v>3750</v>
      </c>
      <c r="D10" s="17">
        <v>3750</v>
      </c>
      <c r="E10" s="14">
        <f>E9*0.17</f>
        <v>5100</v>
      </c>
      <c r="F10" s="21" t="s">
        <v>10</v>
      </c>
      <c r="G10" s="19"/>
    </row>
    <row r="11" spans="1:7" s="20" customFormat="1" ht="30" x14ac:dyDescent="0.25">
      <c r="A11" s="15">
        <v>10</v>
      </c>
      <c r="B11" s="16" t="s">
        <v>12</v>
      </c>
      <c r="C11" s="17">
        <v>3050</v>
      </c>
      <c r="D11" s="17">
        <v>3050</v>
      </c>
      <c r="E11" s="14">
        <v>3500</v>
      </c>
      <c r="F11" s="21" t="s">
        <v>10</v>
      </c>
      <c r="G11" s="19"/>
    </row>
    <row r="12" spans="1:7" s="13" customFormat="1" ht="20.25" customHeight="1" x14ac:dyDescent="0.25">
      <c r="A12" s="5" t="s">
        <v>7</v>
      </c>
      <c r="B12" s="6"/>
      <c r="C12" s="7">
        <f>SUBTOTAL(109,Tablica1[Plan 2024.])</f>
        <v>268771.97499999998</v>
      </c>
      <c r="D12" s="7">
        <f>SUBTOTAL(109,Tablica1[Plan 2025.])</f>
        <v>55800</v>
      </c>
      <c r="E12" s="22">
        <f>SUBTOTAL(109,Tablica1[Plan 2026.])</f>
        <v>238600</v>
      </c>
      <c r="F12" s="12"/>
    </row>
  </sheetData>
  <printOptions horizontalCentered="1"/>
  <pageMargins left="0.11811023622047245" right="0.11811023622047245" top="0.69" bottom="0.3" header="0.19685039370078741" footer="0.19685039370078741"/>
  <pageSetup paperSize="9" scale="95" fitToHeight="0" orientation="landscape" r:id="rId1"/>
  <headerFooter scaleWithDoc="0">
    <oddHeader>&amp;C&amp;"Times New Roman,Podebljano"&amp;12IZVORI LIPIKA d.o.o.
FINANCIJSKI PLAN ZA 2024. S PROJEKCIJOM ZA 2025. I 2026. GODINU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Novokmet</dc:creator>
  <cp:lastModifiedBy>Zvonko Novokmet</cp:lastModifiedBy>
  <cp:lastPrinted>2023-11-16T08:15:45Z</cp:lastPrinted>
  <dcterms:created xsi:type="dcterms:W3CDTF">2022-10-14T07:32:10Z</dcterms:created>
  <dcterms:modified xsi:type="dcterms:W3CDTF">2023-11-16T08:16:12Z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